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67"/>
  </bookViews>
  <sheets>
    <sheet name="封面" sheetId="1" r:id="rId1"/>
    <sheet name="目录" sheetId="2" r:id="rId2"/>
    <sheet name="1.罗甸县2025年一般公共预算收入表" sheetId="3" r:id="rId3"/>
    <sheet name="2.罗甸县2025年一般公共预算支出表" sheetId="4" r:id="rId4"/>
    <sheet name="3.罗甸县2025年一般公共预算本级支出表" sheetId="24" r:id="rId5"/>
    <sheet name="4.罗甸县2025年一般公共预算本级基本支出表" sheetId="25" r:id="rId6"/>
    <sheet name="5.罗甸县2025年一般公共预算转移支付收入情况表" sheetId="7" r:id="rId7"/>
    <sheet name="6.罗甸县2024年地方政府一般债务余额情况表" sheetId="8" r:id="rId8"/>
    <sheet name="7.罗甸县2025年政府性基金预算收入预算表" sheetId="9" r:id="rId9"/>
    <sheet name="8.罗甸县2025年政府性基金预算支出预算表" sheetId="10" r:id="rId10"/>
    <sheet name="9.罗甸县2025年政府性基金预算转移支付收入情况表" sheetId="11" r:id="rId11"/>
    <sheet name="10.罗甸县2024年地方政府专项债务余额情况表" sheetId="12" r:id="rId12"/>
    <sheet name="11.2025年国有资本经营预算收支表" sheetId="13" r:id="rId13"/>
    <sheet name="12.2025年国有资本经营预算转移支付表" sheetId="14" r:id="rId14"/>
    <sheet name="13.罗甸县2025年社会保险基金预算收支完成情况表" sheetId="15" r:id="rId15"/>
    <sheet name="14.罗甸县2024年地方政府债务限额及余额预算情况表" sheetId="16" r:id="rId16"/>
    <sheet name="15.罗甸县地方政府债券发行及还本付息情况表" sheetId="17" r:id="rId17"/>
    <sheet name="16.罗甸县2025年地方政府债务限额提前下达情况表" sheetId="18" r:id="rId18"/>
    <sheet name="17.罗甸县2025年一般公共预算支出经济分类" sheetId="19" r:id="rId19"/>
    <sheet name="18.罗甸县2025年一般公共预算基本支出明细表（按经济分类）" sheetId="20" r:id="rId20"/>
    <sheet name="19.罗甸县2025年一般公共预算转移支付补助分地区分项目情况" sheetId="22" r:id="rId21"/>
    <sheet name="20.2025年一般公共预算“三公”经费财政拨款支出表" sheetId="23" r:id="rId22"/>
    <sheet name="Sheet1" sheetId="26" r:id="rId23"/>
  </sheets>
  <externalReferences>
    <externalReference r:id="rId24"/>
  </externalReferences>
  <definedNames>
    <definedName name="_xlnm._FilterDatabase" localSheetId="3" hidden="1">'2.罗甸县2025年一般公共预算支出表'!$A$4:$I$1350</definedName>
    <definedName name="_xlnm._FilterDatabase" localSheetId="4" hidden="1">'3.罗甸县2025年一般公共预算本级支出表'!$A$4:$C$1350</definedName>
    <definedName name="_xlnm._FilterDatabase" localSheetId="5" hidden="1">'4.罗甸县2025年一般公共预算本级基本支出表'!$A$4:$D$1350</definedName>
    <definedName name="_xlnm._FilterDatabase" localSheetId="6" hidden="1">'5.罗甸县2025年一般公共预算转移支付收入情况表'!$A$4:$C$106</definedName>
    <definedName name="_xlnm._FilterDatabase" localSheetId="9" hidden="1">'8.罗甸县2025年政府性基金预算支出预算表'!$A$3:$C$84</definedName>
    <definedName name="_xlnm._FilterDatabase" localSheetId="18" hidden="1">'17.罗甸县2025年一般公共预算支出经济分类'!$A$5:$E$58</definedName>
    <definedName name="_xlnm._FilterDatabase" localSheetId="19" hidden="1">'18.罗甸县2025年一般公共预算基本支出明细表（按经济分类）'!$A$7:$G$189</definedName>
    <definedName name="_xlnm._FilterDatabase" localSheetId="8" hidden="1">'7.罗甸县2025年政府性基金预算收入预算表'!#REF!</definedName>
    <definedName name="_xlnm._FilterDatabase" localSheetId="10" hidden="1">'9.罗甸县2025年政府性基金预算转移支付收入情况表'!$A$5:$E$30</definedName>
  </definedNames>
  <calcPr calcId="144525"/>
</workbook>
</file>

<file path=xl/sharedStrings.xml><?xml version="1.0" encoding="utf-8"?>
<sst xmlns="http://schemas.openxmlformats.org/spreadsheetml/2006/main" count="6659" uniqueCount="1867">
  <si>
    <t>罗甸县2025年政府预算公开报表</t>
  </si>
  <si>
    <t>罗甸县2025年政府预算公开目录</t>
  </si>
  <si>
    <t>罗甸县2025年一般公共预算收入表</t>
  </si>
  <si>
    <t>罗甸县2025年一般公共预算支出表</t>
  </si>
  <si>
    <t>罗甸县2025年一般公共预算本级支出表</t>
  </si>
  <si>
    <t>罗甸县2025年一般公共预算本级基本支出表</t>
  </si>
  <si>
    <t>罗甸县2025年一般公共预算转移支付收入情况</t>
  </si>
  <si>
    <t>罗甸县2024年地方政府一般债务余额情况表</t>
  </si>
  <si>
    <t>罗甸县2025年政府性基金预算收入预算表</t>
  </si>
  <si>
    <t>罗甸县2025年政府性基金预算支出预算表</t>
  </si>
  <si>
    <t>罗甸县2025年政府性基金预算转移支付收入情况表</t>
  </si>
  <si>
    <t>罗甸县2024年地方政府专项债务余额情况表</t>
  </si>
  <si>
    <t>2025年国有资本经营预算收支表</t>
  </si>
  <si>
    <t>2025年国有资本经营预算转移支付表</t>
  </si>
  <si>
    <t>罗甸县2025年社会保险基金预算收支完成情况表</t>
  </si>
  <si>
    <t>罗甸县2024年地方政府债务限额及余额预算情况表</t>
  </si>
  <si>
    <t>罗甸县地方政府债券发行及还本付息情况表</t>
  </si>
  <si>
    <t>罗甸县2025年地方政府债务限额提前下达情况表</t>
  </si>
  <si>
    <t>罗甸县2025年一般公共预算支出（按经济分类）</t>
  </si>
  <si>
    <t>罗甸县2025年一般公共预算基本支出明细表（按经济分类）</t>
  </si>
  <si>
    <t>罗甸县2025年一般公共预算转移支付补助分地区分项目情况表</t>
  </si>
  <si>
    <t>2025年一般公共预算“三公”经费财政拨款支出表</t>
  </si>
  <si>
    <t>单位:万元</t>
  </si>
  <si>
    <t>科目编码</t>
  </si>
  <si>
    <t>项目名称</t>
  </si>
  <si>
    <t>上年执行数</t>
  </si>
  <si>
    <t>本年预算数</t>
  </si>
  <si>
    <t>预算数为上年执行数的%</t>
  </si>
  <si>
    <t>备注</t>
  </si>
  <si>
    <t>公共财政预算收入合计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</si>
  <si>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</si>
  <si>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</si>
  <si>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</si>
  <si>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</si>
  <si>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</si>
  <si>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</si>
  <si>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</si>
  <si>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</si>
  <si>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</si>
  <si>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</si>
  <si>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</si>
  <si>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</si>
  <si>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</si>
  <si>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</si>
  <si>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</si>
  <si>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</si>
  <si>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</si>
  <si>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</si>
  <si>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</si>
  <si>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</si>
  <si>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</si>
  <si>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</si>
  <si>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/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</si>
  <si>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</si>
  <si>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</si>
  <si>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</si>
  <si>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</si>
  <si>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单位：万元</t>
  </si>
  <si>
    <t>科目名称</t>
  </si>
  <si>
    <t>本年预算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</si>
  <si>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</si>
  <si>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</si>
  <si>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</si>
  <si>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</si>
  <si>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</si>
  <si>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</si>
  <si>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</si>
  <si>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</si>
  <si>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</si>
  <si>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</si>
  <si>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</si>
  <si>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</si>
  <si>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</si>
  <si>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</si>
  <si>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</si>
  <si>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</si>
  <si>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</si>
  <si>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</si>
  <si>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</si>
  <si>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</si>
  <si>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</si>
  <si>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</si>
  <si>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</si>
  <si>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</si>
  <si>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</si>
  <si>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</si>
  <si>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</si>
  <si>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</si>
  <si>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</si>
  <si>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</si>
  <si>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</si>
  <si>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</si>
  <si>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</si>
  <si>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</si>
  <si>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</si>
  <si>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</si>
  <si>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</si>
  <si>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</si>
  <si>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</si>
  <si>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</si>
  <si>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</si>
  <si>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</si>
  <si>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</si>
  <si>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</si>
  <si>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</si>
  <si>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</si>
  <si>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</si>
  <si>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</si>
  <si>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</si>
  <si>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</si>
  <si>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</si>
  <si>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</si>
  <si>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</si>
  <si>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</si>
  <si>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</si>
  <si>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</si>
  <si>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</si>
  <si>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</si>
  <si>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</si>
  <si>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</si>
  <si>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</si>
  <si>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</si>
  <si>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</si>
  <si>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</si>
  <si>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</si>
  <si>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</si>
  <si>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</si>
  <si>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</si>
  <si>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</si>
  <si>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</si>
  <si>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</si>
  <si>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</si>
  <si>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</si>
  <si>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</si>
  <si>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</si>
  <si>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</si>
  <si>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</si>
  <si>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</si>
  <si>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</si>
  <si>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</si>
  <si>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</si>
  <si>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</si>
  <si>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</si>
  <si>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</si>
  <si>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</si>
  <si>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</si>
  <si>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</si>
  <si>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</si>
  <si>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</si>
  <si>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</si>
  <si>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</si>
  <si>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</si>
  <si>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</si>
  <si>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</si>
  <si>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</si>
  <si>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</si>
  <si>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</si>
  <si>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</si>
  <si>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</si>
  <si>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</si>
  <si>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</si>
  <si>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</si>
  <si>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</si>
  <si>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</si>
  <si>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</si>
  <si>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</si>
  <si>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</si>
  <si>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</si>
  <si>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</si>
  <si>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</si>
  <si>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</si>
  <si>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</si>
  <si>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</si>
  <si>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</si>
  <si>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</si>
  <si>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</si>
  <si>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</si>
  <si>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</si>
  <si>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</si>
  <si>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</si>
  <si>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</si>
  <si>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</si>
  <si>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</si>
  <si>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</si>
  <si>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</si>
  <si>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</si>
  <si>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</si>
  <si>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</si>
  <si>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 xml:space="preserve">    信访事务</t>
  </si>
  <si>
    <t xml:space="preserve">      信访业务</t>
  </si>
  <si>
    <t xml:space="preserve">      其他信访事务支出</t>
  </si>
  <si>
    <t xml:space="preserve">    数据事物</t>
  </si>
  <si>
    <t xml:space="preserve">      其他数据事物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</si>
  <si>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</si>
  <si>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</si>
  <si>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</si>
  <si>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</si>
  <si>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</si>
  <si>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</si>
  <si>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</si>
  <si>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</si>
  <si>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</si>
  <si>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</si>
  <si>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</si>
  <si>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</si>
  <si>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</si>
  <si>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</si>
  <si>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</si>
  <si>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</si>
  <si>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</si>
  <si>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</si>
  <si>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</si>
  <si>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</si>
  <si>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</si>
  <si>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</si>
  <si>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</si>
  <si>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</si>
  <si>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</si>
  <si>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</si>
  <si>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</si>
  <si>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</si>
  <si>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</si>
  <si>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</si>
  <si>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</si>
  <si>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</si>
  <si>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</si>
  <si>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</si>
  <si>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</si>
  <si>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</si>
  <si>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</si>
  <si>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</si>
  <si>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</si>
  <si>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</si>
  <si>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</si>
  <si>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</si>
  <si>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</si>
  <si>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</si>
  <si>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</si>
  <si>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</si>
  <si>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</si>
  <si>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</si>
  <si>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</si>
  <si>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</si>
  <si>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</si>
  <si>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</si>
  <si>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</si>
  <si>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</si>
  <si>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</si>
  <si>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</si>
  <si>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</si>
  <si>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</si>
  <si>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</si>
  <si>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</si>
  <si>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</si>
  <si>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</si>
  <si>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</si>
  <si>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</si>
  <si>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</si>
  <si>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</si>
  <si>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</si>
  <si>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</si>
  <si>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</si>
  <si>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</si>
  <si>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</si>
  <si>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</si>
  <si>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</si>
  <si>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</si>
  <si>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</si>
  <si>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</si>
  <si>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</si>
  <si>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</si>
  <si>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</si>
  <si>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</si>
  <si>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</si>
  <si>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</si>
  <si>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</si>
  <si>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</si>
  <si>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</si>
  <si>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</si>
  <si>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</si>
  <si>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</si>
  <si>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</si>
  <si>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</si>
  <si>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</si>
  <si>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</si>
  <si>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</si>
  <si>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</si>
  <si>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</si>
  <si>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</si>
  <si>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</si>
  <si>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</si>
  <si>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</si>
  <si>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</si>
  <si>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</si>
  <si>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</si>
  <si>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</si>
  <si>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</si>
  <si>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</si>
  <si>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</si>
  <si>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</si>
  <si>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</si>
  <si>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</si>
  <si>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</si>
  <si>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</si>
  <si>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</si>
  <si>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</si>
  <si>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</si>
  <si>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</si>
  <si>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</si>
  <si>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</si>
  <si>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</si>
  <si>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</si>
  <si>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</si>
  <si>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</si>
  <si>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</si>
  <si>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</si>
  <si>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</si>
  <si>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</si>
  <si>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</si>
  <si>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</si>
  <si>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</si>
  <si>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</si>
  <si>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</si>
  <si>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</si>
  <si>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</si>
  <si>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</si>
  <si>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</si>
  <si>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</si>
  <si>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</si>
  <si>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</si>
  <si>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</si>
  <si>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</si>
  <si>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</si>
  <si>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</si>
  <si>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</si>
  <si>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</si>
  <si>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</si>
  <si>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</si>
  <si>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</si>
  <si>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</si>
  <si>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</si>
  <si>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</si>
  <si>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</si>
  <si>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</si>
  <si>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</si>
  <si>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</si>
  <si>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</si>
  <si>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</si>
  <si>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</si>
  <si>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</si>
  <si>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</si>
  <si>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</si>
  <si>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</si>
  <si>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</si>
  <si>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</si>
  <si>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</si>
  <si>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</si>
  <si>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</si>
  <si>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</si>
  <si>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</si>
  <si>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</si>
  <si>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</si>
  <si>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</si>
  <si>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</si>
  <si>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</si>
  <si>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</si>
  <si>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</si>
  <si>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</si>
  <si>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</si>
  <si>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</si>
  <si>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</si>
  <si>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</si>
  <si>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</si>
  <si>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</si>
  <si>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</si>
  <si>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</si>
  <si>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</si>
  <si>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</si>
  <si>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</si>
  <si>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</si>
  <si>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</si>
  <si>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</si>
  <si>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</si>
  <si>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</si>
  <si>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</si>
  <si>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</si>
  <si>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</si>
  <si>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</si>
  <si>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</si>
  <si>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</si>
  <si>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</si>
  <si>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</si>
  <si>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</si>
  <si>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</si>
  <si>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</si>
  <si>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</si>
  <si>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</si>
  <si>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</si>
  <si>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</si>
  <si>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</si>
  <si>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</si>
  <si>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</si>
  <si>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</si>
  <si>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</si>
  <si>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</si>
  <si>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</si>
  <si>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</si>
  <si>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</si>
  <si>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</si>
  <si>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</si>
  <si>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</si>
  <si>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</si>
  <si>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</si>
  <si>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</si>
  <si>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</si>
  <si>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</si>
  <si>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</si>
  <si>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</si>
  <si>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</si>
  <si>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</si>
  <si>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</si>
  <si>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</si>
  <si>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</si>
  <si>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</si>
  <si>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</si>
  <si>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</si>
  <si>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</si>
  <si>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</si>
  <si>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</si>
  <si>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</si>
  <si>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</si>
  <si>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</si>
  <si>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</si>
  <si>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</si>
  <si>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</si>
  <si>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</si>
  <si>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</si>
  <si>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</si>
  <si>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</si>
  <si>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</si>
  <si>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</si>
  <si>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</si>
  <si>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</si>
  <si>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</si>
  <si>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</si>
  <si>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</si>
  <si>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</si>
  <si>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</si>
  <si>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</si>
  <si>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</si>
  <si>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</si>
  <si>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</si>
  <si>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</si>
  <si>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</si>
  <si>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</si>
  <si>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</si>
  <si>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老龄事物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</si>
  <si>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</si>
  <si>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</si>
  <si>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</si>
  <si>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</si>
  <si>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</si>
  <si>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</si>
  <si>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</si>
  <si>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</si>
  <si>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</si>
  <si>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</si>
  <si>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</si>
  <si>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</si>
  <si>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</si>
  <si>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</si>
  <si>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</si>
  <si>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</si>
  <si>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</si>
  <si>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</si>
  <si>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</si>
  <si>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</si>
  <si>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</si>
  <si>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</si>
  <si>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</si>
  <si>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</si>
  <si>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</si>
  <si>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</si>
  <si>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</si>
  <si>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</si>
  <si>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</si>
  <si>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</si>
  <si>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</si>
  <si>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</si>
  <si>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</si>
  <si>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</si>
  <si>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</si>
  <si>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</si>
  <si>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</si>
  <si>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</si>
  <si>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</si>
  <si>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</si>
  <si>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</si>
  <si>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</si>
  <si>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</si>
  <si>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</si>
  <si>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</si>
  <si>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</si>
  <si>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</si>
  <si>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</si>
  <si>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</si>
  <si>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</si>
  <si>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</si>
  <si>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</si>
  <si>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</si>
  <si>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</si>
  <si>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</si>
  <si>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</si>
  <si>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</si>
  <si>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</si>
  <si>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</si>
  <si>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</si>
  <si>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</si>
  <si>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</si>
  <si>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</si>
  <si>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</si>
  <si>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</si>
  <si>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</si>
  <si>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</si>
  <si>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</si>
  <si>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</si>
  <si>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</si>
  <si>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</si>
  <si>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</si>
  <si>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</si>
  <si>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</si>
  <si>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</si>
  <si>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</si>
  <si>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</si>
  <si>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</si>
  <si>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</si>
  <si>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</si>
  <si>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</si>
  <si>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</si>
  <si>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</si>
  <si>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</si>
  <si>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</si>
  <si>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</si>
  <si>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</si>
  <si>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</si>
  <si>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</si>
  <si>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</si>
  <si>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</si>
  <si>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</si>
  <si>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</si>
  <si>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</si>
  <si>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</si>
  <si>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</si>
  <si>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</si>
  <si>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</si>
  <si>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</si>
  <si>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</si>
  <si>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</si>
  <si>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</si>
  <si>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</si>
  <si>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</si>
  <si>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</si>
  <si>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</si>
  <si>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</si>
  <si>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</si>
  <si>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</si>
  <si>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</si>
  <si>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</si>
  <si>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</si>
  <si>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</si>
  <si>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</si>
  <si>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</si>
  <si>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</si>
  <si>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</si>
  <si>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</si>
  <si>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</si>
  <si>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</si>
  <si>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</si>
  <si>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</si>
  <si>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</si>
  <si>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</si>
  <si>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</si>
  <si>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</si>
  <si>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</si>
  <si>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</si>
  <si>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</si>
  <si>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</si>
  <si>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</si>
  <si>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</si>
  <si>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</si>
  <si>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</si>
  <si>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</si>
  <si>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</si>
  <si>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</si>
  <si>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</si>
  <si>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</si>
  <si>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</si>
  <si>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</si>
  <si>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</si>
  <si>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</si>
  <si>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</si>
  <si>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</si>
  <si>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</si>
  <si>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</si>
  <si>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</si>
  <si>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</si>
  <si>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</si>
  <si>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</si>
  <si>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</si>
  <si>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</si>
  <si>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</si>
  <si>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</si>
  <si>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</si>
  <si>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</si>
  <si>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</si>
  <si>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</si>
  <si>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</si>
  <si>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</si>
  <si>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</si>
  <si>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</si>
  <si>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</si>
  <si>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</si>
  <si>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</si>
  <si>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</si>
  <si>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</si>
  <si>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</si>
  <si>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</si>
  <si>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</si>
  <si>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</si>
  <si>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</si>
  <si>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</si>
  <si>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</si>
  <si>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</si>
  <si>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</si>
  <si>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</si>
  <si>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</si>
  <si>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</si>
  <si>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</si>
  <si>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</si>
  <si>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</si>
  <si>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</si>
  <si>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</si>
  <si>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</si>
  <si>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</si>
  <si>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</si>
  <si>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</si>
  <si>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</si>
  <si>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</si>
  <si>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</si>
  <si>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</si>
  <si>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</si>
  <si>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</si>
  <si>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</si>
  <si>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</si>
  <si>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</si>
  <si>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</si>
  <si>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</si>
  <si>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</si>
  <si>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</si>
  <si>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</si>
  <si>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</si>
  <si>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</si>
  <si>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</si>
  <si>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</si>
  <si>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</si>
  <si>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</si>
  <si>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</si>
  <si>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</si>
  <si>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</si>
  <si>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</si>
  <si>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</si>
  <si>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</si>
  <si>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</si>
  <si>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</si>
  <si>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</si>
  <si>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</si>
  <si>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</si>
  <si>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</si>
  <si>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</si>
  <si>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</si>
  <si>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</si>
  <si>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</si>
  <si>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</si>
  <si>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</si>
  <si>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</si>
  <si>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</si>
  <si>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</si>
  <si>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</si>
  <si>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</si>
  <si>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</si>
  <si>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</si>
  <si>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</si>
  <si>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</si>
  <si>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</si>
  <si>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</si>
  <si>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</si>
  <si>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</si>
  <si>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</si>
  <si>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</si>
  <si>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</si>
  <si>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</si>
  <si>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</si>
  <si>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</si>
  <si>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</si>
  <si>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</si>
  <si>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</si>
  <si>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</si>
  <si>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</si>
  <si>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</si>
  <si>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</si>
  <si>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</si>
  <si>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</si>
  <si>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</si>
  <si>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</si>
  <si>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</si>
  <si>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</si>
  <si>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</si>
  <si>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</si>
  <si>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</si>
  <si>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</si>
  <si>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</si>
  <si>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</si>
  <si>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</si>
  <si>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</si>
  <si>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</si>
  <si>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</si>
  <si>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</si>
  <si>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</si>
  <si>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</si>
  <si>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</si>
  <si>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</si>
  <si>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</si>
  <si>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</si>
  <si>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</si>
  <si>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</si>
  <si>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</si>
  <si>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</si>
  <si>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</si>
  <si>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</si>
  <si>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</si>
  <si>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</si>
  <si>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</si>
  <si>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</si>
  <si>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</si>
  <si>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</si>
  <si>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</si>
  <si>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</si>
  <si>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</si>
  <si>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</si>
  <si>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</si>
  <si>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</si>
  <si>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</si>
  <si>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</si>
  <si>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</si>
  <si>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</si>
  <si>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</si>
  <si>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</si>
  <si>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</si>
  <si>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</si>
  <si>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</si>
  <si>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</si>
  <si>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</si>
  <si>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</si>
  <si>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</si>
  <si>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</si>
  <si>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</si>
  <si>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</si>
  <si>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</si>
  <si>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</si>
  <si>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</si>
  <si>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</si>
  <si>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</si>
  <si>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</si>
  <si>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</si>
  <si>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</si>
  <si>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</si>
  <si>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</si>
  <si>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</si>
  <si>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</si>
  <si>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</si>
  <si>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</si>
  <si>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</si>
  <si>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</si>
  <si>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</si>
  <si>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</si>
  <si>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</si>
  <si>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</si>
  <si>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</si>
  <si>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</si>
  <si>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</si>
  <si>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</si>
  <si>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</si>
  <si>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</si>
  <si>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</si>
  <si>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</si>
  <si>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</si>
  <si>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</si>
  <si>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</si>
  <si>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</si>
  <si>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</si>
  <si>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</si>
  <si>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</si>
  <si>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</si>
  <si>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</si>
  <si>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</si>
  <si>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</si>
  <si>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</si>
  <si>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</si>
  <si>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</si>
  <si>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</si>
  <si>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</si>
  <si>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</si>
  <si>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</si>
  <si>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</si>
  <si>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</si>
  <si>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</si>
  <si>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</si>
  <si>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</si>
  <si>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</si>
  <si>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</si>
  <si>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</si>
  <si>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</si>
  <si>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</si>
  <si>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</si>
  <si>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</si>
  <si>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</si>
  <si>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</si>
  <si>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</si>
  <si>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</si>
  <si>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</si>
  <si>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</si>
  <si>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</si>
  <si>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</si>
  <si>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</si>
  <si>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</si>
  <si>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</si>
  <si>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</si>
  <si>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</si>
  <si>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</si>
  <si>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</si>
  <si>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</si>
  <si>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</si>
  <si>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</si>
  <si>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</si>
  <si>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</si>
  <si>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</si>
  <si>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</si>
  <si>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</si>
  <si>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</si>
  <si>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</si>
  <si>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</si>
  <si>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</si>
  <si>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</si>
  <si>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</si>
  <si>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</si>
  <si>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</si>
  <si>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</si>
  <si>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</si>
  <si>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</si>
  <si>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</si>
  <si>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</si>
  <si>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</si>
  <si>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</si>
  <si>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</si>
  <si>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</si>
  <si>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</si>
  <si>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</si>
  <si>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</si>
  <si>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</si>
  <si>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</si>
  <si>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</si>
  <si>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</si>
  <si>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</si>
  <si>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</si>
  <si>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</si>
  <si>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</si>
  <si>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</si>
  <si>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</si>
  <si>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</si>
  <si>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</si>
  <si>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</si>
  <si>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</si>
  <si>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</si>
  <si>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</si>
  <si>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</si>
  <si>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</si>
  <si>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</si>
  <si>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</si>
  <si>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</si>
  <si>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</si>
  <si>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</si>
  <si>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</si>
  <si>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</si>
  <si>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</si>
  <si>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</si>
  <si>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</si>
  <si>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</si>
  <si>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</si>
  <si>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</si>
  <si>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</si>
  <si>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</si>
  <si>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</si>
  <si>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</si>
  <si>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</si>
  <si>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</si>
  <si>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</si>
  <si>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</si>
  <si>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</si>
  <si>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</si>
  <si>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</si>
  <si>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</si>
  <si>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</si>
  <si>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</si>
  <si>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</si>
  <si>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</si>
  <si>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</si>
  <si>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</si>
  <si>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</si>
  <si>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</si>
  <si>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</si>
  <si>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</si>
  <si>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</si>
  <si>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</si>
  <si>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</si>
  <si>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</si>
  <si>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</si>
  <si>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</si>
  <si>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</si>
  <si>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</si>
  <si>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</si>
  <si>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</si>
  <si>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</si>
  <si>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</si>
  <si>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</si>
  <si>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</si>
  <si>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</si>
  <si>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</si>
  <si>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</si>
  <si>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</si>
  <si>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</si>
  <si>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</si>
  <si>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</si>
  <si>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</si>
  <si>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</si>
  <si>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</si>
  <si>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</si>
  <si>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</si>
  <si>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</si>
  <si>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</si>
  <si>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</si>
  <si>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</si>
  <si>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</si>
  <si>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</si>
  <si>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</si>
  <si>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</si>
  <si>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</si>
  <si>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</si>
  <si>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</si>
  <si>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</si>
  <si>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</si>
  <si>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</si>
  <si>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</si>
  <si>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</si>
  <si>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</si>
  <si>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</si>
  <si>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</si>
  <si>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</si>
  <si>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</si>
  <si>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</si>
  <si>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</si>
  <si>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</si>
  <si>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</si>
  <si>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</si>
  <si>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</si>
  <si>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</si>
  <si>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</si>
  <si>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</si>
  <si>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</si>
  <si>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</si>
  <si>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</si>
  <si>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</si>
  <si>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</si>
  <si>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</si>
  <si>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</si>
  <si>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</si>
  <si>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</si>
  <si>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</si>
  <si>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</si>
  <si>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</si>
  <si>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</si>
  <si>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</si>
  <si>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</si>
  <si>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配租型住房保障</t>
  </si>
  <si>
    <t xml:space="preserve">      配售型住房保障</t>
  </si>
  <si>
    <t xml:space="preserve">      城中村改造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</si>
  <si>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</si>
  <si>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</si>
  <si>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</si>
  <si>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</si>
  <si>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</si>
  <si>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</si>
  <si>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</si>
  <si>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</si>
  <si>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</si>
  <si>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</si>
  <si>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</si>
  <si>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</si>
  <si>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</si>
  <si>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</si>
  <si>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</si>
  <si>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</si>
  <si>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</si>
  <si>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</si>
  <si>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</si>
  <si>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</si>
  <si>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</si>
  <si>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</si>
  <si>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</si>
  <si>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</si>
  <si>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</si>
  <si>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</si>
  <si>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</si>
  <si>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</si>
  <si>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</si>
  <si>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</si>
  <si>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</si>
  <si>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</si>
  <si>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</si>
  <si>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</si>
  <si>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</si>
  <si>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</si>
  <si>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</si>
  <si>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</si>
  <si>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</si>
  <si>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</si>
  <si>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</si>
  <si>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</si>
  <si>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</si>
  <si>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</si>
  <si>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</si>
  <si>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</si>
  <si>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</si>
  <si>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</si>
  <si>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</si>
  <si>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</si>
  <si>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</si>
  <si>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</si>
  <si>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</si>
  <si>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</si>
  <si>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</si>
  <si>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</si>
  <si>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</si>
  <si>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</si>
  <si>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</si>
  <si>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</si>
  <si>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</si>
  <si>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</si>
  <si>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</si>
  <si>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</si>
  <si>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</si>
  <si>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</si>
  <si>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</si>
  <si>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</si>
  <si>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</si>
  <si>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</si>
  <si>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</si>
  <si>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</si>
  <si>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</si>
  <si>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</si>
  <si>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</si>
  <si>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</si>
  <si>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</si>
  <si>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</si>
  <si>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</si>
  <si>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</si>
  <si>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</si>
  <si>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</si>
  <si>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</si>
  <si>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</si>
  <si>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</si>
  <si>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</si>
  <si>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</si>
  <si>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</si>
  <si>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</si>
  <si>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 xml:space="preserve">  其他支出</t>
  </si>
  <si>
    <t xml:space="preserve">    年初预留</t>
  </si>
  <si>
    <t xml:space="preserve">  债务还本支出</t>
  </si>
  <si>
    <t xml:space="preserve">    地方政府一般债务还本支出</t>
  </si>
  <si>
    <t xml:space="preserve">      地方政府一般债券还本支出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</si>
  <si>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</si>
  <si>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</si>
  <si>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</si>
  <si>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</si>
  <si>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</si>
  <si>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</si>
  <si>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</si>
  <si>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</si>
  <si>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</si>
  <si>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</si>
  <si>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</si>
  <si>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</si>
  <si>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 xml:space="preserve">     地方政府一般债务发行费用支出</t>
  </si>
  <si>
    <t>1115.7603+9.21</t>
  </si>
  <si>
    <t>罗甸县2025年一般公共预算转移支付收入情况表</t>
  </si>
  <si>
    <t>项        目</t>
  </si>
  <si>
    <t>预算数</t>
  </si>
  <si>
    <t>本级收入合计</t>
  </si>
  <si>
    <t>转移性收入</t>
  </si>
  <si>
    <t>上级补助收入</t>
  </si>
  <si>
    <t>11001</t>
  </si>
  <si>
    <t xml:space="preserve">    返还性收入</t>
  </si>
  <si>
    <t>1100102</t>
  </si>
  <si>
    <t xml:space="preserve">      所得税基数返还收入</t>
  </si>
  <si>
    <t>1100103</t>
  </si>
  <si>
    <t xml:space="preserve">      成品油税费改革税收返还收入</t>
  </si>
  <si>
    <t>1100104</t>
  </si>
  <si>
    <t xml:space="preserve">      增值税税收返还收入</t>
  </si>
  <si>
    <t>1100105</t>
  </si>
  <si>
    <t xml:space="preserve">      消费税税收返还收入</t>
  </si>
  <si>
    <t>1100106</t>
  </si>
  <si>
    <t xml:space="preserve">      增值税“五五分享”税收返还收入</t>
  </si>
  <si>
    <t>1100199</t>
  </si>
  <si>
    <t xml:space="preserve">      其他返还性收入</t>
  </si>
  <si>
    <t>11002</t>
  </si>
  <si>
    <t xml:space="preserve">    一般性转移支付收入</t>
  </si>
  <si>
    <t>1100201</t>
  </si>
  <si>
    <t xml:space="preserve">      体制补助收入</t>
  </si>
  <si>
    <t>1100202</t>
  </si>
  <si>
    <t xml:space="preserve">      均衡性转移支付收入</t>
  </si>
  <si>
    <t>1100207</t>
  </si>
  <si>
    <t xml:space="preserve">      县级基本财力保障机制奖补资金收入</t>
  </si>
  <si>
    <t>1100208</t>
  </si>
  <si>
    <t xml:space="preserve">      结算补助收入</t>
  </si>
  <si>
    <t>1100212</t>
  </si>
  <si>
    <t xml:space="preserve">      资源枯竭型城市转移支付补助收入</t>
  </si>
  <si>
    <t>1100214</t>
  </si>
  <si>
    <t xml:space="preserve">      企业事业单位划转补助收入</t>
  </si>
  <si>
    <t>1100225</t>
  </si>
  <si>
    <t xml:space="preserve">      产粮油大县奖励资金收入</t>
  </si>
  <si>
    <t>1100226</t>
  </si>
  <si>
    <t xml:space="preserve">      重点生态功能区转移支付收入</t>
  </si>
  <si>
    <t>1100227</t>
  </si>
  <si>
    <t xml:space="preserve">      固定数额补助收入</t>
  </si>
  <si>
    <t>1100228</t>
  </si>
  <si>
    <t xml:space="preserve">      革命老区转移支付收入</t>
  </si>
  <si>
    <t>1100229</t>
  </si>
  <si>
    <t xml:space="preserve">      民族地区转移支付收入</t>
  </si>
  <si>
    <t>1100230</t>
  </si>
  <si>
    <t xml:space="preserve">      边境地区转移支付收入</t>
  </si>
  <si>
    <t>1100231</t>
  </si>
  <si>
    <t xml:space="preserve">      巩固脱贫攻坚成果衔接乡村振兴转移支付收入</t>
  </si>
  <si>
    <t xml:space="preserve">      欠发达地区转移支付收入</t>
  </si>
  <si>
    <t xml:space="preserve">      州对县补助</t>
  </si>
  <si>
    <t>1100241</t>
  </si>
  <si>
    <t xml:space="preserve">      一般公共服务共同财政事权转移支付收入</t>
  </si>
  <si>
    <t>1100242</t>
  </si>
  <si>
    <t xml:space="preserve">      外交共同财政事权转移支付收入</t>
  </si>
  <si>
    <t>1100243</t>
  </si>
  <si>
    <t xml:space="preserve">      国防共同财政事权转移支付收入</t>
  </si>
  <si>
    <t>1100244</t>
  </si>
  <si>
    <t xml:space="preserve">      公共安全共同财政事权转移支付收入</t>
  </si>
  <si>
    <t>1100245</t>
  </si>
  <si>
    <t xml:space="preserve">      教育共同财政事权转移支付收入</t>
  </si>
  <si>
    <t>1100246</t>
  </si>
  <si>
    <t xml:space="preserve">      科学技术共同财政事权转移支付收入</t>
  </si>
  <si>
    <t>1100247</t>
  </si>
  <si>
    <t xml:space="preserve">      文化旅游体育与传媒共同财政事权转移支付收入</t>
  </si>
  <si>
    <t>1100248</t>
  </si>
  <si>
    <t xml:space="preserve">      社会保障和就业共同财政事权转移支付收入</t>
  </si>
  <si>
    <t>1100249</t>
  </si>
  <si>
    <t xml:space="preserve">      医疗卫生共同财政事权转移支付收入</t>
  </si>
  <si>
    <t>1100250</t>
  </si>
  <si>
    <t xml:space="preserve">      节能环保共同财政事权转移支付收入</t>
  </si>
  <si>
    <t>1100251</t>
  </si>
  <si>
    <t xml:space="preserve">      城乡社区共同财政事权转移支付收入</t>
  </si>
  <si>
    <t>1100252</t>
  </si>
  <si>
    <t xml:space="preserve">      农林水共同财政事权转移支付收入</t>
  </si>
  <si>
    <t>1100253</t>
  </si>
  <si>
    <t xml:space="preserve">      交通运输共同财政事权转移支付收入</t>
  </si>
  <si>
    <t>1100254</t>
  </si>
  <si>
    <t xml:space="preserve">      资源勘探工业信息等共同财政事权转移支付收入</t>
  </si>
  <si>
    <t>1100255</t>
  </si>
  <si>
    <t xml:space="preserve">      商业服务业等共同财政事权转移支付收入</t>
  </si>
  <si>
    <t>1100256</t>
  </si>
  <si>
    <t xml:space="preserve">      金融共同财政事权转移支付收入</t>
  </si>
  <si>
    <t>1100257</t>
  </si>
  <si>
    <t xml:space="preserve">      自然资源海洋气象等共同财政事权转移支付收入</t>
  </si>
  <si>
    <t>1100258</t>
  </si>
  <si>
    <t xml:space="preserve">      住房保障共同财政事权转移支付收入</t>
  </si>
  <si>
    <t>1100259</t>
  </si>
  <si>
    <t xml:space="preserve">      粮油物资储备共同财政事权转移支付收入</t>
  </si>
  <si>
    <t>1100260</t>
  </si>
  <si>
    <t xml:space="preserve">      灾害防治及应急管理共同财政事权转移支付收入</t>
  </si>
  <si>
    <t>1100269</t>
  </si>
  <si>
    <t xml:space="preserve">      其他共同财政事权转移支付收入</t>
  </si>
  <si>
    <t>1100299</t>
  </si>
  <si>
    <t xml:space="preserve">      其他一般性转移支付收入</t>
  </si>
  <si>
    <t>11003</t>
  </si>
  <si>
    <t xml:space="preserve">    专项转移支付收入</t>
  </si>
  <si>
    <t>1100301</t>
  </si>
  <si>
    <t xml:space="preserve">      一般公共服务</t>
  </si>
  <si>
    <t>1100302</t>
  </si>
  <si>
    <t xml:space="preserve">      外交</t>
  </si>
  <si>
    <t>1100303</t>
  </si>
  <si>
    <t xml:space="preserve">      国防</t>
  </si>
  <si>
    <t>1100304</t>
  </si>
  <si>
    <t xml:space="preserve">      公共安全</t>
  </si>
  <si>
    <t>1100305</t>
  </si>
  <si>
    <t xml:space="preserve">      教育</t>
  </si>
  <si>
    <t>1100306</t>
  </si>
  <si>
    <t xml:space="preserve">      科学技术</t>
  </si>
  <si>
    <t>1100307</t>
  </si>
  <si>
    <t xml:space="preserve">      文化旅游体育与传媒</t>
  </si>
  <si>
    <t>1100308</t>
  </si>
  <si>
    <t xml:space="preserve">      社会保障和就业</t>
  </si>
  <si>
    <t>1100310</t>
  </si>
  <si>
    <t xml:space="preserve">      卫生健康</t>
  </si>
  <si>
    <t>1100311</t>
  </si>
  <si>
    <t xml:space="preserve">      节能环保</t>
  </si>
  <si>
    <t>1100312</t>
  </si>
  <si>
    <t xml:space="preserve">      城乡社区</t>
  </si>
  <si>
    <t>1100313</t>
  </si>
  <si>
    <t xml:space="preserve">      农林水</t>
  </si>
  <si>
    <t>1100314</t>
  </si>
  <si>
    <t xml:space="preserve">      交通运输</t>
  </si>
  <si>
    <t>1100315</t>
  </si>
  <si>
    <t xml:space="preserve">      资源勘探工业信息等</t>
  </si>
  <si>
    <t>1100316</t>
  </si>
  <si>
    <t xml:space="preserve">      商业服务业等</t>
  </si>
  <si>
    <t>1100317</t>
  </si>
  <si>
    <t xml:space="preserve">      金融</t>
  </si>
  <si>
    <t>1100320</t>
  </si>
  <si>
    <t xml:space="preserve">      自然资源海洋气象等</t>
  </si>
  <si>
    <t>1100321</t>
  </si>
  <si>
    <t xml:space="preserve">      住房保障</t>
  </si>
  <si>
    <t>1100322</t>
  </si>
  <si>
    <t xml:space="preserve">      粮油物资储备</t>
  </si>
  <si>
    <t>1100324</t>
  </si>
  <si>
    <t xml:space="preserve">      灾害防治及应急管理</t>
  </si>
  <si>
    <t>1100399</t>
  </si>
  <si>
    <t xml:space="preserve">      其他收入</t>
  </si>
  <si>
    <t>11006</t>
  </si>
  <si>
    <t xml:space="preserve">    上解收入</t>
  </si>
  <si>
    <t>1100601</t>
  </si>
  <si>
    <t xml:space="preserve">      体制上解收入</t>
  </si>
  <si>
    <t>1100602</t>
  </si>
  <si>
    <t xml:space="preserve">      专项上解收入</t>
  </si>
  <si>
    <t xml:space="preserve">   待偿债置换一般债券上年结余</t>
  </si>
  <si>
    <t>11008</t>
  </si>
  <si>
    <t xml:space="preserve">    上年结余收入</t>
  </si>
  <si>
    <t>1100801</t>
  </si>
  <si>
    <t xml:space="preserve">      一般公共预算上年结余收入</t>
  </si>
  <si>
    <t>11009</t>
  </si>
  <si>
    <t xml:space="preserve">    调入资金</t>
  </si>
  <si>
    <t>1100901</t>
  </si>
  <si>
    <t xml:space="preserve">      调入一般公共预算资金</t>
  </si>
  <si>
    <t>110090102</t>
  </si>
  <si>
    <t xml:space="preserve">      从政府性基金预算调入一般公共预算</t>
  </si>
  <si>
    <t>110090103</t>
  </si>
  <si>
    <t xml:space="preserve">      从国有资本经营预算调入一般公共预算</t>
  </si>
  <si>
    <t>110090199</t>
  </si>
  <si>
    <t xml:space="preserve">      从其他资金调入一般公共预算</t>
  </si>
  <si>
    <t>11011</t>
  </si>
  <si>
    <t xml:space="preserve">    债务转贷收入</t>
  </si>
  <si>
    <t>1101101</t>
  </si>
  <si>
    <t xml:space="preserve">      地方政府一般债务转贷收入</t>
  </si>
  <si>
    <t>110110101</t>
  </si>
  <si>
    <t xml:space="preserve">        地方政府一般债券转贷收入</t>
  </si>
  <si>
    <t>110110102</t>
  </si>
  <si>
    <t xml:space="preserve">        地方政府向外国政府借款转贷收入</t>
  </si>
  <si>
    <t>110110103</t>
  </si>
  <si>
    <t xml:space="preserve">        地方政府向国际组织借款转贷收入</t>
  </si>
  <si>
    <t>110110104</t>
  </si>
  <si>
    <t xml:space="preserve">        地方政府其他一般债务转贷收入</t>
  </si>
  <si>
    <t>11015</t>
  </si>
  <si>
    <t xml:space="preserve">    动用预算稳定调节基金</t>
  </si>
  <si>
    <t>11021</t>
  </si>
  <si>
    <t xml:space="preserve">    区域间转移性收入</t>
  </si>
  <si>
    <t>1102101</t>
  </si>
  <si>
    <t xml:space="preserve">      接受其他地区援助收入</t>
  </si>
  <si>
    <t>1102102</t>
  </si>
  <si>
    <t xml:space="preserve">      生态保护补偿转移性收入</t>
  </si>
  <si>
    <t>1102103</t>
  </si>
  <si>
    <t xml:space="preserve">      土地指标调剂转移性收入</t>
  </si>
  <si>
    <t>1102199</t>
  </si>
  <si>
    <t xml:space="preserve">      其他转移性收入</t>
  </si>
  <si>
    <t>105</t>
  </si>
  <si>
    <t>债务收入</t>
  </si>
  <si>
    <t>10504</t>
  </si>
  <si>
    <t xml:space="preserve">    地方政府债务收入</t>
  </si>
  <si>
    <t>1050401</t>
  </si>
  <si>
    <t xml:space="preserve">      一般债务收入</t>
  </si>
  <si>
    <t>105040101</t>
  </si>
  <si>
    <t xml:space="preserve">        地方政府一般债券收入</t>
  </si>
  <si>
    <t>105040102</t>
  </si>
  <si>
    <t xml:space="preserve">        地方政府向外国政府借款收入</t>
  </si>
  <si>
    <t>105040103</t>
  </si>
  <si>
    <t xml:space="preserve">        地方政府向国际组织借款收入</t>
  </si>
  <si>
    <t>105040104</t>
  </si>
  <si>
    <t xml:space="preserve">        地方政府其他一般债务收入</t>
  </si>
  <si>
    <t>收入总计</t>
  </si>
  <si>
    <t>单位：亿元</t>
  </si>
  <si>
    <t>项     目</t>
  </si>
  <si>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</si>
  <si>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执行数</t>
    </r>
  </si>
  <si>
    <r>
      <rPr>
        <sz val="12"/>
        <rFont val="宋体"/>
        <charset val="134"/>
      </rPr>
      <t>一、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年末地方政府一般债务余额实际数</t>
    </r>
  </si>
  <si>
    <r>
      <rPr>
        <sz val="12"/>
        <rFont val="宋体"/>
        <charset val="134"/>
      </rPr>
      <t>二、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年末地方政府一般债务余额限额</t>
    </r>
  </si>
  <si>
    <r>
      <rPr>
        <sz val="12"/>
        <rFont val="宋体"/>
        <charset val="134"/>
      </rPr>
      <t>三、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年地方政府一般债务发行额</t>
    </r>
  </si>
  <si>
    <r>
      <rPr>
        <sz val="12"/>
        <rFont val="宋体"/>
        <charset val="134"/>
      </rPr>
      <t>中央转贷地方的国际金融组织和外国政府贷款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</si>
  <si>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年地方政府一般债券发行额</t>
    </r>
  </si>
  <si>
    <r>
      <rPr>
        <sz val="12"/>
        <rFont val="宋体"/>
        <charset val="134"/>
      </rPr>
      <t>四、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年地方政府一般债务还本额</t>
    </r>
  </si>
  <si>
    <r>
      <rPr>
        <sz val="12"/>
        <rFont val="宋体"/>
        <charset val="134"/>
      </rPr>
      <t>五、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年末地方政府一般债务余额预计执行数</t>
    </r>
  </si>
  <si>
    <t>项      目</t>
  </si>
  <si>
    <t>2024年执行数</t>
  </si>
  <si>
    <t>2025年预算数</t>
  </si>
  <si>
    <t>一、国有土地使用权出让收入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</si>
  <si>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</si>
  <si>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</si>
  <si>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</si>
  <si>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</si>
  <si>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</si>
  <si>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二、城市基础设施配套费收入</t>
  </si>
  <si>
    <t>三、污水处理费收入</t>
  </si>
  <si>
    <t>四、专项债券对应项目专项收入</t>
  </si>
  <si>
    <t>五、其他政府性基金收入</t>
  </si>
  <si>
    <t>收入合计</t>
  </si>
  <si>
    <t>一、政府性基金上级补助收入</t>
  </si>
  <si>
    <t>二、上年结余收入</t>
  </si>
  <si>
    <t>三、地方政府专项债券收入</t>
  </si>
  <si>
    <t>四、再融资专项债券收入</t>
  </si>
  <si>
    <t>项  目</t>
  </si>
  <si>
    <t>一、文化旅游体育与传媒支出</t>
  </si>
  <si>
    <t xml:space="preserve">   国家电影事业发展专项资金安排的支出</t>
  </si>
  <si>
    <t xml:space="preserve">      资助国产影片放映</t>
  </si>
  <si>
    <t xml:space="preserve">      资助影院建设</t>
  </si>
  <si>
    <t xml:space="preserve">      资助少数民族语电影译制</t>
  </si>
  <si>
    <t xml:space="preserve">      购买农村电影公益性放映版权服务</t>
  </si>
  <si>
    <t xml:space="preserve">      其他国家电影事业发展专项资金支出</t>
  </si>
  <si>
    <t xml:space="preserve">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</si>
  <si>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</si>
  <si>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</si>
  <si>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</si>
  <si>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</si>
  <si>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 </t>
  </si>
  <si>
    <t xml:space="preserve">   国家电影事业发展专项资金对应专项债务收入安排的支出</t>
  </si>
  <si>
    <t xml:space="preserve">      资助城市影院</t>
  </si>
  <si>
    <t xml:space="preserve">      其他国家电影事业发展专项资金对应专项债务收入支出</t>
  </si>
  <si>
    <t xml:space="preserve">      其他大中型水库移民后期扶持基金支出</t>
  </si>
  <si>
    <t xml:space="preserve">      移民补助</t>
  </si>
  <si>
    <t xml:space="preserve">      其他小型水库移民扶助基金支出</t>
  </si>
  <si>
    <t xml:space="preserve">    小型水库移民扶助基金对应专项债务收入安排的支出</t>
  </si>
  <si>
    <t xml:space="preserve">      基础设施建设和经济发展</t>
  </si>
  <si>
    <t xml:space="preserve">      其他小型水库移民扶助基金对应专项债务收入安排的支出</t>
  </si>
  <si>
    <t>一、社会保障和就业支出</t>
  </si>
  <si>
    <t xml:space="preserve">    大中型水库移民后期扶持基金支出</t>
  </si>
  <si>
    <t xml:space="preserve">       移民补助</t>
  </si>
  <si>
    <t xml:space="preserve">       基础设施建设和经济发展</t>
  </si>
  <si>
    <t xml:space="preserve">    小型水库移民扶助基金安排的支出</t>
  </si>
  <si>
    <t>二、城乡社区支出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</si>
  <si>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</si>
  <si>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</si>
  <si>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</si>
  <si>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农村基础设施建设支出</t>
  </si>
  <si>
    <t xml:space="preserve">    城市基础设施配套费安排的支出</t>
  </si>
  <si>
    <t xml:space="preserve">      城市公共设施</t>
  </si>
  <si>
    <t xml:space="preserve">    污水处理费收入安排的支出</t>
  </si>
  <si>
    <t xml:space="preserve">      污水处理设施建设和运营</t>
  </si>
  <si>
    <t xml:space="preserve">    超长期特别国债安排的支出</t>
  </si>
  <si>
    <t xml:space="preserve">      城乡社区公共设施</t>
  </si>
  <si>
    <t>三、农林水支出</t>
  </si>
  <si>
    <t xml:space="preserve">    大中型水库库区基金安排的支出</t>
  </si>
  <si>
    <t xml:space="preserve">    三峡水库库区基金支出</t>
  </si>
  <si>
    <t xml:space="preserve">      解决移民遗留问题</t>
  </si>
  <si>
    <t xml:space="preserve">   大中型水库移民后期扶持基金支出</t>
  </si>
  <si>
    <t xml:space="preserve">   小型水库移民扶助基金安排的支出</t>
  </si>
  <si>
    <t>四、资源勘探工业信息等支出</t>
  </si>
  <si>
    <t>五、其他支出</t>
  </si>
  <si>
    <t xml:space="preserve">    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</si>
  <si>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</si>
  <si>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</si>
  <si>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</si>
  <si>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 xml:space="preserve">      体育彩票发行机构的业务费支出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</si>
  <si>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</si>
  <si>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</si>
  <si>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</si>
  <si>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</si>
  <si>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</si>
  <si>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>六、债务还本支出</t>
  </si>
  <si>
    <t xml:space="preserve">      国有土地使用权出让金债务付息支出</t>
  </si>
  <si>
    <t>七、债务付息支出</t>
  </si>
  <si>
    <t xml:space="preserve">      棚户区改造专项债券付息支出</t>
  </si>
  <si>
    <t xml:space="preserve">      其他地方自行试点项目收益专项债券付息支出</t>
  </si>
  <si>
    <t>八、债务发行费用支出</t>
  </si>
  <si>
    <t xml:space="preserve">      国有土地使用权出让金债务发行费用支出</t>
  </si>
  <si>
    <t xml:space="preserve">     其他政府性基金债务发行费用支出</t>
  </si>
  <si>
    <t>九、抗疫特别国债安排的支出</t>
  </si>
  <si>
    <t xml:space="preserve">    抗疫相关支出</t>
  </si>
  <si>
    <t xml:space="preserve">      其他抗疫相关支出</t>
  </si>
  <si>
    <t>支出合计</t>
  </si>
  <si>
    <t>转移性支出</t>
  </si>
  <si>
    <t xml:space="preserve">  政府性基金上解支出</t>
  </si>
  <si>
    <t xml:space="preserve">  年终结转</t>
  </si>
  <si>
    <t xml:space="preserve">  地方政府专项债务还本支出</t>
  </si>
  <si>
    <t>支出总计</t>
  </si>
  <si>
    <t>年终结余</t>
  </si>
  <si>
    <t>项目</t>
  </si>
  <si>
    <t>政府性基金转移支付收入</t>
  </si>
  <si>
    <t>207</t>
  </si>
  <si>
    <t>文化旅游体育与传媒支出</t>
  </si>
  <si>
    <t xml:space="preserve"> 旅游发展基金支出</t>
  </si>
  <si>
    <t xml:space="preserve">  地方旅游开发项目补助</t>
  </si>
  <si>
    <t>212</t>
  </si>
  <si>
    <t>城乡社区支出</t>
  </si>
  <si>
    <t xml:space="preserve"> 超长期特别国债安排的支出</t>
  </si>
  <si>
    <t>2129801</t>
  </si>
  <si>
    <t xml:space="preserve">  城乡社区公共设施</t>
  </si>
  <si>
    <t>213</t>
  </si>
  <si>
    <t>农林水支出</t>
  </si>
  <si>
    <t>21366</t>
  </si>
  <si>
    <t xml:space="preserve"> 大中型水库库区基金安排的支出</t>
  </si>
  <si>
    <t>2136601</t>
  </si>
  <si>
    <t xml:space="preserve">  基础设施建设和经济发展</t>
  </si>
  <si>
    <t>21367</t>
  </si>
  <si>
    <t xml:space="preserve"> 三峡水库库区基金支出</t>
  </si>
  <si>
    <t>2136701</t>
  </si>
  <si>
    <t>2136702</t>
  </si>
  <si>
    <t xml:space="preserve">  解决移民遗留问题</t>
  </si>
  <si>
    <t>21372</t>
  </si>
  <si>
    <t xml:space="preserve"> 大中型水库移民后期扶持基金支出</t>
  </si>
  <si>
    <t>2137201</t>
  </si>
  <si>
    <t xml:space="preserve">  移民补助</t>
  </si>
  <si>
    <t>2137202</t>
  </si>
  <si>
    <t>21373</t>
  </si>
  <si>
    <t xml:space="preserve"> 小型水库移民扶助基金安排的支出</t>
  </si>
  <si>
    <t>2137302</t>
  </si>
  <si>
    <t>215</t>
  </si>
  <si>
    <t>资源勘探工业信息等支出</t>
  </si>
  <si>
    <t>21598</t>
  </si>
  <si>
    <t>2159802</t>
  </si>
  <si>
    <t xml:space="preserve">  制造业</t>
  </si>
  <si>
    <t>229</t>
  </si>
  <si>
    <t>其他支出</t>
  </si>
  <si>
    <t>22960</t>
  </si>
  <si>
    <t xml:space="preserve"> 彩票公益金安排的支出</t>
  </si>
  <si>
    <t>2296002</t>
  </si>
  <si>
    <t xml:space="preserve">  用于社会福利的彩票公益金支出</t>
  </si>
  <si>
    <t>2296003</t>
  </si>
  <si>
    <t xml:space="preserve">  用于体育事业的彩票公益金支出</t>
  </si>
  <si>
    <t>2296004</t>
  </si>
  <si>
    <t xml:space="preserve">  用于教育事业的彩票公益金支出</t>
  </si>
  <si>
    <t>2296006</t>
  </si>
  <si>
    <t xml:space="preserve">  用于残疾人事业的彩票公益金支出</t>
  </si>
  <si>
    <r>
      <rPr>
        <b/>
        <sz val="11"/>
        <rFont val="SimSun"/>
        <charset val="134"/>
      </rPr>
      <t>项</t>
    </r>
    <r>
      <rPr>
        <sz val="11"/>
        <rFont val="SimSun"/>
        <charset val="134"/>
      </rPr>
      <t xml:space="preserve">  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</si>
  <si>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</si>
  <si>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执行数</t>
    </r>
  </si>
  <si>
    <r>
      <rPr>
        <b/>
        <sz val="11"/>
        <rFont val="SimSun"/>
        <charset val="134"/>
      </rPr>
      <t>备注</t>
    </r>
  </si>
  <si>
    <t>一、2023年末地方政府专项债务余额实际数</t>
  </si>
  <si>
    <t>二、2024年末地方政府专项债务余额限额</t>
  </si>
  <si>
    <t>三、2024年地方政府专项债务发行额</t>
  </si>
  <si>
    <t>四、2024年地方政府专项债务还本额</t>
  </si>
  <si>
    <t>五、2024年末地方政府专项债务余额预计执行数</t>
  </si>
  <si>
    <t>六、2024年地方政府专项债务新增限额</t>
  </si>
  <si>
    <t>七、2024年末地方政府专项债务余额限额</t>
  </si>
  <si>
    <t>收     入</t>
  </si>
  <si>
    <t>支    出</t>
  </si>
  <si>
    <t>科目名称
（功能）</t>
  </si>
  <si>
    <t>1030601</t>
  </si>
  <si>
    <t>一、利润收入</t>
  </si>
  <si>
    <t>一、补充全国社会保障基金</t>
  </si>
  <si>
    <t xml:space="preserve">  103060198</t>
  </si>
  <si>
    <t xml:space="preserve">    其他国有资本经营预算企业利润收入</t>
  </si>
  <si>
    <t>……</t>
  </si>
  <si>
    <t>二、股利、股息收入</t>
  </si>
  <si>
    <t xml:space="preserve">  103060202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</si>
  <si>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国有控股公司股利、股息收入</t>
    </r>
  </si>
  <si>
    <t>二、解决历史遗留问题及改革成本支出</t>
  </si>
  <si>
    <t xml:space="preserve">  103060203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</si>
  <si>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国有参股公司股利、股息收入</t>
    </r>
  </si>
  <si>
    <t xml:space="preserve">    国有企业退休人员社会化管理补助支出</t>
  </si>
  <si>
    <t xml:space="preserve">  103060298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</si>
  <si>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其他国有资本经营预算企业股利、股息收入</t>
    </r>
  </si>
  <si>
    <t>国有企业改革成本支出</t>
  </si>
  <si>
    <t>1030603</t>
  </si>
  <si>
    <t>三、产权转让收入</t>
  </si>
  <si>
    <t>三、国有企业资本金注入</t>
  </si>
  <si>
    <t xml:space="preserve">  1030060301</t>
  </si>
  <si>
    <t xml:space="preserve">     国有股减持收入</t>
  </si>
  <si>
    <t xml:space="preserve">   其他国有企业资本金注入</t>
  </si>
  <si>
    <t xml:space="preserve">  1030060304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</si>
  <si>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国有股权、股份转让收入</t>
    </r>
  </si>
  <si>
    <t xml:space="preserve">  1030060305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</si>
  <si>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国有独资企业产权转让收入</t>
    </r>
  </si>
  <si>
    <t>国有企业政策补贴</t>
  </si>
  <si>
    <t xml:space="preserve">  1030060307</t>
  </si>
  <si>
    <t xml:space="preserve">     金融企业产权转让收入</t>
  </si>
  <si>
    <t xml:space="preserve">  1030060398</t>
  </si>
  <si>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其他国有资本经营预算企业产权转让收入</t>
    </r>
  </si>
  <si>
    <t>1030604</t>
  </si>
  <si>
    <t>四、清算收入</t>
  </si>
  <si>
    <t>四、金融国有资本经营预算支出</t>
  </si>
  <si>
    <t xml:space="preserve">  103060401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</si>
  <si>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国有股权、股份清算收入</t>
    </r>
  </si>
  <si>
    <t xml:space="preserve">  103060402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</si>
  <si>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国有独资企业清算收入</t>
    </r>
  </si>
  <si>
    <t xml:space="preserve">  103060498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</si>
  <si>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其他国有资本经营预算企业清算收入</t>
    </r>
  </si>
  <si>
    <t>五、其他国有资本经营预算支出</t>
  </si>
  <si>
    <t>1030698</t>
  </si>
  <si>
    <t>五、其他国有资本经营预算收入</t>
  </si>
  <si>
    <t>其他国有资本经营预算支出</t>
  </si>
  <si>
    <t>六、国有资本经营预算上级补助收入</t>
  </si>
  <si>
    <r>
      <rPr>
        <b/>
        <sz val="12"/>
        <rFont val="宋体"/>
        <charset val="134"/>
      </rPr>
      <t>小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计</t>
    </r>
  </si>
  <si>
    <t>上年结余收入</t>
  </si>
  <si>
    <t>调出资金</t>
  </si>
  <si>
    <t xml:space="preserve">  国有资本经营预算调出资金</t>
  </si>
  <si>
    <t>结转下年支出</t>
  </si>
  <si>
    <t>收入 合 计</t>
  </si>
  <si>
    <t>名称</t>
  </si>
  <si>
    <t>国有企业退休人员社会化管理补助支出</t>
  </si>
  <si>
    <t>***</t>
  </si>
  <si>
    <t>一、保险费收入</t>
  </si>
  <si>
    <t>一、社会保险待遇支出</t>
  </si>
  <si>
    <t>二、利息收入</t>
  </si>
  <si>
    <t>三、财政补贴收入</t>
  </si>
  <si>
    <t xml:space="preserve">  其中：本级财政补助</t>
  </si>
  <si>
    <t>四、委托投资收益</t>
  </si>
  <si>
    <t>五、其他收入</t>
  </si>
  <si>
    <t>二、其他支出</t>
  </si>
  <si>
    <t xml:space="preserve">    其中：滞纳金</t>
  </si>
  <si>
    <t>六、转移收入</t>
  </si>
  <si>
    <t>三、转移支出</t>
  </si>
  <si>
    <t>七、本年收入小计</t>
  </si>
  <si>
    <t>四、本年支出小计</t>
  </si>
  <si>
    <t>八、上级补助收入</t>
  </si>
  <si>
    <t>五、补助下级支出</t>
  </si>
  <si>
    <t>九、下级上解收入</t>
  </si>
  <si>
    <t>六、上解上级支出</t>
  </si>
  <si>
    <t>十、本年收入合计</t>
  </si>
  <si>
    <t>七、本年支出合计</t>
  </si>
  <si>
    <t>×</t>
  </si>
  <si>
    <t>八、本年收支结余</t>
  </si>
  <si>
    <t>十一、上年结余</t>
  </si>
  <si>
    <t>九、年末滚存结余</t>
  </si>
  <si>
    <t>总   计</t>
  </si>
  <si>
    <t>地   区</t>
  </si>
  <si>
    <t>2024年债务限额</t>
  </si>
  <si>
    <t>2024年债务余额执行数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</si>
  <si>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</si>
  <si>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</si>
  <si>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</si>
  <si>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</si>
  <si>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</si>
  <si>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</si>
  <si>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</si>
  <si>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</si>
  <si>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</si>
  <si>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  罗甸县</t>
  </si>
  <si>
    <t>项    目</t>
  </si>
  <si>
    <t>公式</t>
  </si>
  <si>
    <t>本地区</t>
  </si>
  <si>
    <t>本级</t>
  </si>
  <si>
    <t>一、2024年发行执行数</t>
  </si>
  <si>
    <t>A=B+D</t>
  </si>
  <si>
    <t>（一）一般债券</t>
  </si>
  <si>
    <t xml:space="preserve">   其中：再融资债券</t>
  </si>
  <si>
    <t>（二）专项债券</t>
  </si>
  <si>
    <t>D</t>
  </si>
  <si>
    <t>二、2024年还本执行数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</si>
  <si>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</si>
  <si>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</si>
  <si>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</si>
  <si>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</si>
  <si>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</si>
  <si>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</si>
  <si>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</si>
  <si>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四、2025年还本预算数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</si>
  <si>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</si>
  <si>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</si>
  <si>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</si>
  <si>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</si>
  <si>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</si>
  <si>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</si>
  <si>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 xml:space="preserve">      财政预算安排</t>
  </si>
  <si>
    <t>P</t>
  </si>
  <si>
    <t>五、2025年付息预算数</t>
  </si>
  <si>
    <t>Q=R+S</t>
  </si>
  <si>
    <t>R</t>
  </si>
  <si>
    <t>S</t>
  </si>
  <si>
    <t xml:space="preserve">                                                                                                                   单位：亿元    </t>
  </si>
  <si>
    <t>一：2024年地方政府债务限额</t>
  </si>
  <si>
    <t>其中： 一般债务限额</t>
  </si>
  <si>
    <t xml:space="preserve">      专项债务限额</t>
  </si>
  <si>
    <t>二：提前下达的2025年地方政府债务新增限额</t>
  </si>
  <si>
    <t>其中：基本支出</t>
  </si>
  <si>
    <t>合计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</si>
  <si>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</si>
  <si>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</si>
  <si>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</si>
  <si>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</si>
  <si>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</si>
  <si>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</si>
  <si>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</si>
  <si>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</si>
  <si>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</si>
  <si>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</si>
  <si>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</si>
  <si>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</si>
  <si>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</si>
  <si>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</si>
  <si>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</si>
  <si>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</si>
  <si>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</si>
  <si>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</si>
  <si>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</si>
  <si>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</si>
  <si>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</si>
  <si>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</si>
  <si>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</si>
  <si>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</si>
  <si>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因公出国（境）费用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</si>
  <si>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</si>
  <si>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</si>
  <si>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</si>
  <si>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</si>
  <si>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</si>
  <si>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</si>
  <si>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</si>
  <si>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</si>
  <si>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</si>
  <si>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</si>
  <si>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</si>
  <si>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</si>
  <si>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</si>
  <si>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</si>
  <si>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</si>
  <si>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</si>
  <si>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</si>
  <si>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</si>
  <si>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</si>
  <si>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</si>
  <si>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</si>
  <si>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</si>
  <si>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</si>
  <si>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</si>
  <si>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</si>
  <si>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</si>
  <si>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50404</t>
  </si>
  <si>
    <t>50499</t>
  </si>
  <si>
    <t>505</t>
  </si>
  <si>
    <t>对事业单位经常性补助</t>
  </si>
  <si>
    <t>50501</t>
  </si>
  <si>
    <t>工资福利支出</t>
  </si>
  <si>
    <t>50502</t>
  </si>
  <si>
    <t>商品和服务支出</t>
  </si>
  <si>
    <t>506</t>
  </si>
  <si>
    <t>对事业单位资本性补助</t>
  </si>
  <si>
    <t>50601</t>
  </si>
  <si>
    <t>资本性支出（一）</t>
  </si>
  <si>
    <t>50602</t>
  </si>
  <si>
    <t>资本性支出（二）</t>
  </si>
  <si>
    <t>507</t>
  </si>
  <si>
    <t>对企业补助</t>
  </si>
  <si>
    <t>50701</t>
  </si>
  <si>
    <t>费用补贴</t>
  </si>
  <si>
    <t>50702</t>
  </si>
  <si>
    <t>利息补贴</t>
  </si>
  <si>
    <t>其他对企业补助</t>
  </si>
  <si>
    <t>对企业资本性支出</t>
  </si>
  <si>
    <t>50802</t>
  </si>
  <si>
    <t>对企业资本性支出（二）</t>
  </si>
  <si>
    <t>509</t>
  </si>
  <si>
    <t>对个人和家庭的补助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</si>
  <si>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</si>
  <si>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</si>
  <si>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</si>
  <si>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</si>
  <si>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</si>
  <si>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</si>
  <si>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</si>
  <si>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</si>
  <si>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</si>
  <si>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其他对个人和家庭的补助</t>
  </si>
  <si>
    <t>对社会保险基金补助</t>
  </si>
  <si>
    <t>51002</t>
  </si>
  <si>
    <t>511</t>
  </si>
  <si>
    <t>债务利息及费用支出</t>
  </si>
  <si>
    <t>51101</t>
  </si>
  <si>
    <t>国内债务付息</t>
  </si>
  <si>
    <t>51103</t>
  </si>
  <si>
    <t>国内债务发行费用</t>
  </si>
  <si>
    <t>预备费及预留</t>
  </si>
  <si>
    <t>政府经济分类编码</t>
  </si>
  <si>
    <t>政府经济分类名称</t>
  </si>
  <si>
    <t>部门经济科目编码</t>
  </si>
  <si>
    <t>部门经济科目名称</t>
  </si>
  <si>
    <t>金额</t>
  </si>
  <si>
    <r>
      <rPr>
        <b/>
        <sz val="10"/>
        <rFont val="宋体"/>
        <charset val="134"/>
      </rPr>
      <t>类</t>
    </r>
    <r>
      <rPr>
        <b/>
        <sz val="10"/>
        <rFont val="Arial"/>
        <charset val="134"/>
      </rPr>
      <t xml:space="preserve">	</t>
    </r>
  </si>
  <si>
    <t>款</t>
  </si>
  <si>
    <t>01</t>
  </si>
  <si>
    <t xml:space="preserve"> 工资奖金津补贴</t>
  </si>
  <si>
    <t xml:space="preserve"> 30101</t>
  </si>
  <si>
    <t xml:space="preserve"> 基本工资</t>
  </si>
  <si>
    <t xml:space="preserve"> 30102</t>
  </si>
  <si>
    <t xml:space="preserve"> 津贴补贴</t>
  </si>
  <si>
    <t xml:space="preserve"> 30103</t>
  </si>
  <si>
    <t xml:space="preserve"> 奖金</t>
  </si>
  <si>
    <t xml:space="preserve"> 30107</t>
  </si>
  <si>
    <t xml:space="preserve"> 绩效工资</t>
  </si>
  <si>
    <t>02</t>
  </si>
  <si>
    <t xml:space="preserve"> 社会保障缴费</t>
  </si>
  <si>
    <t>301</t>
  </si>
  <si>
    <t xml:space="preserve"> 30108</t>
  </si>
  <si>
    <t xml:space="preserve"> 机关事业单位基本养老保险缴费</t>
  </si>
  <si>
    <t xml:space="preserve"> 30110</t>
  </si>
  <si>
    <t xml:space="preserve"> 职工基本医疗保险缴费</t>
  </si>
  <si>
    <t xml:space="preserve"> 30112</t>
  </si>
  <si>
    <t xml:space="preserve"> 其他社会保障缴费</t>
  </si>
  <si>
    <t>03</t>
  </si>
  <si>
    <t xml:space="preserve"> 住房公积金</t>
  </si>
  <si>
    <t xml:space="preserve"> 30113</t>
  </si>
  <si>
    <t>99</t>
  </si>
  <si>
    <t xml:space="preserve"> 其他工资福利支出</t>
  </si>
  <si>
    <t xml:space="preserve"> 30106</t>
  </si>
  <si>
    <t xml:space="preserve"> 伙食补助费</t>
  </si>
  <si>
    <t xml:space="preserve"> 30199</t>
  </si>
  <si>
    <t>机关服务商品和服务支出</t>
  </si>
  <si>
    <t xml:space="preserve"> 机关商品和服务支出</t>
  </si>
  <si>
    <t>302</t>
  </si>
  <si>
    <t xml:space="preserve"> 30201</t>
  </si>
  <si>
    <t xml:space="preserve"> 办公费</t>
  </si>
  <si>
    <t xml:space="preserve"> 30202</t>
  </si>
  <si>
    <t xml:space="preserve"> 印刷费</t>
  </si>
  <si>
    <t xml:space="preserve"> 30204</t>
  </si>
  <si>
    <t xml:space="preserve"> 手续费</t>
  </si>
  <si>
    <t xml:space="preserve"> 30205</t>
  </si>
  <si>
    <t xml:space="preserve"> 水费</t>
  </si>
  <si>
    <t xml:space="preserve"> 30206</t>
  </si>
  <si>
    <t xml:space="preserve"> 电费</t>
  </si>
  <si>
    <t xml:space="preserve"> 30207</t>
  </si>
  <si>
    <t xml:space="preserve"> 邮电费</t>
  </si>
  <si>
    <t xml:space="preserve"> 30209</t>
  </si>
  <si>
    <t xml:space="preserve"> 物业管理费</t>
  </si>
  <si>
    <t xml:space="preserve"> 30211</t>
  </si>
  <si>
    <t xml:space="preserve"> 差旅费</t>
  </si>
  <si>
    <t xml:space="preserve"> 30214</t>
  </si>
  <si>
    <t xml:space="preserve"> 租赁费</t>
  </si>
  <si>
    <t xml:space="preserve"> 30215</t>
  </si>
  <si>
    <t xml:space="preserve"> 会议费</t>
  </si>
  <si>
    <t xml:space="preserve"> 30216</t>
  </si>
  <si>
    <t xml:space="preserve"> 培训费</t>
  </si>
  <si>
    <t xml:space="preserve"> 30217</t>
  </si>
  <si>
    <t xml:space="preserve"> 公务接待费</t>
  </si>
  <si>
    <t xml:space="preserve"> 30228</t>
  </si>
  <si>
    <t xml:space="preserve"> 工会经费</t>
  </si>
  <si>
    <t xml:space="preserve"> 30239</t>
  </si>
  <si>
    <t xml:space="preserve"> 其他交通费用</t>
  </si>
  <si>
    <t>310</t>
  </si>
  <si>
    <t>资本性支出</t>
  </si>
  <si>
    <t xml:space="preserve"> 31007</t>
  </si>
  <si>
    <t xml:space="preserve"> 信息网络及软件购置更新</t>
  </si>
  <si>
    <t>04</t>
  </si>
  <si>
    <t xml:space="preserve"> 30218</t>
  </si>
  <si>
    <t xml:space="preserve"> 专用材料费</t>
  </si>
  <si>
    <t>05</t>
  </si>
  <si>
    <t xml:space="preserve"> 委托业务费</t>
  </si>
  <si>
    <t xml:space="preserve"> 30226</t>
  </si>
  <si>
    <t xml:space="preserve"> 劳务费</t>
  </si>
  <si>
    <t xml:space="preserve"> 30227</t>
  </si>
  <si>
    <t>06</t>
  </si>
  <si>
    <t>08</t>
  </si>
  <si>
    <t xml:space="preserve"> 公务用车运行维护费</t>
  </si>
  <si>
    <t xml:space="preserve"> 30231</t>
  </si>
  <si>
    <t>09</t>
  </si>
  <si>
    <t xml:space="preserve"> 维修（护）费</t>
  </si>
  <si>
    <t xml:space="preserve"> 30213</t>
  </si>
  <si>
    <t xml:space="preserve"> 维修(护)费</t>
  </si>
  <si>
    <t xml:space="preserve"> 99</t>
  </si>
  <si>
    <t xml:space="preserve"> 其他商品和服务支出</t>
  </si>
  <si>
    <t xml:space="preserve"> 30299</t>
  </si>
  <si>
    <t>机关资本性支出</t>
  </si>
  <si>
    <t xml:space="preserve"> 02</t>
  </si>
  <si>
    <t xml:space="preserve"> 基础设施建设</t>
  </si>
  <si>
    <t xml:space="preserve"> 31005</t>
  </si>
  <si>
    <t xml:space="preserve"> 03</t>
  </si>
  <si>
    <t xml:space="preserve"> 公务用车购置</t>
  </si>
  <si>
    <t xml:space="preserve"> 31013</t>
  </si>
  <si>
    <t xml:space="preserve"> 土地征迁补偿和安置支出</t>
  </si>
  <si>
    <t xml:space="preserve"> 31009</t>
  </si>
  <si>
    <t xml:space="preserve"> 土地补偿</t>
  </si>
  <si>
    <t xml:space="preserve"> 设备购置</t>
  </si>
  <si>
    <t xml:space="preserve"> 31002</t>
  </si>
  <si>
    <t xml:space="preserve"> 办公设备购置</t>
  </si>
  <si>
    <t>07</t>
  </si>
  <si>
    <t xml:space="preserve"> 大型修缮</t>
  </si>
  <si>
    <t xml:space="preserve"> 31006</t>
  </si>
  <si>
    <t xml:space="preserve"> 其他资本性支出</t>
  </si>
  <si>
    <t xml:space="preserve"> 31099</t>
  </si>
  <si>
    <t>机关资本性支出（基本建设）</t>
  </si>
  <si>
    <t>资本性支出（基本建设）</t>
  </si>
  <si>
    <t xml:space="preserve"> 30905</t>
  </si>
  <si>
    <t xml:space="preserve"> 工资福利支出</t>
  </si>
  <si>
    <t xml:space="preserve"> 30305</t>
  </si>
  <si>
    <t xml:space="preserve"> 生活补助</t>
  </si>
  <si>
    <t xml:space="preserve"> 商品和服务支出</t>
  </si>
  <si>
    <t xml:space="preserve"> 30225</t>
  </si>
  <si>
    <t xml:space="preserve"> 专用燃料费</t>
  </si>
  <si>
    <t xml:space="preserve"> 资本性支出</t>
  </si>
  <si>
    <t xml:space="preserve"> 利息补贴</t>
  </si>
  <si>
    <t>312</t>
  </si>
  <si>
    <t xml:space="preserve"> 31205</t>
  </si>
  <si>
    <t xml:space="preserve"> 其他对企业补助</t>
  </si>
  <si>
    <t xml:space="preserve"> 31299</t>
  </si>
  <si>
    <t xml:space="preserve"> 社会福利和救助</t>
  </si>
  <si>
    <t>303</t>
  </si>
  <si>
    <t xml:space="preserve"> 30304</t>
  </si>
  <si>
    <t xml:space="preserve"> 抚恤金</t>
  </si>
  <si>
    <t xml:space="preserve"> 30307</t>
  </si>
  <si>
    <t xml:space="preserve"> 医疗费补助</t>
  </si>
  <si>
    <t xml:space="preserve"> 30309</t>
  </si>
  <si>
    <t xml:space="preserve"> 奖励金</t>
  </si>
  <si>
    <t xml:space="preserve"> 30311</t>
  </si>
  <si>
    <t xml:space="preserve"> 代缴社会保险费</t>
  </si>
  <si>
    <t xml:space="preserve"> 助学金</t>
  </si>
  <si>
    <t xml:space="preserve"> 30308</t>
  </si>
  <si>
    <t xml:space="preserve"> 个人农业生产补贴</t>
  </si>
  <si>
    <t xml:space="preserve"> 30310</t>
  </si>
  <si>
    <t xml:space="preserve"> 离退休费</t>
  </si>
  <si>
    <t xml:space="preserve"> 30301</t>
  </si>
  <si>
    <t xml:space="preserve"> 离休费</t>
  </si>
  <si>
    <t xml:space="preserve"> 30302</t>
  </si>
  <si>
    <t xml:space="preserve"> 退休费</t>
  </si>
  <si>
    <t xml:space="preserve"> 其他对个人和家庭的补助</t>
  </si>
  <si>
    <t xml:space="preserve"> 30399</t>
  </si>
  <si>
    <t>对社会保障基金补助</t>
  </si>
  <si>
    <t>313</t>
  </si>
  <si>
    <t xml:space="preserve"> 31302</t>
  </si>
  <si>
    <t xml:space="preserve"> 对社会保险基金补助</t>
  </si>
  <si>
    <t>对机关事业单位职业年金的补助</t>
  </si>
  <si>
    <t xml:space="preserve"> 31304</t>
  </si>
  <si>
    <t xml:space="preserve"> 对机关事业单位职业年金的补助</t>
  </si>
  <si>
    <t>债务还本付息及费用支出</t>
  </si>
  <si>
    <t xml:space="preserve"> 国内债务付息</t>
  </si>
  <si>
    <t>307</t>
  </si>
  <si>
    <t xml:space="preserve"> 30701</t>
  </si>
  <si>
    <t xml:space="preserve"> 国内债务发行费用</t>
  </si>
  <si>
    <t xml:space="preserve"> 30703</t>
  </si>
  <si>
    <t xml:space="preserve"> 其他支出</t>
  </si>
  <si>
    <t>399</t>
  </si>
  <si>
    <t xml:space="preserve"> 39999</t>
  </si>
  <si>
    <r>
      <rPr>
        <b/>
        <sz val="12"/>
        <rFont val="宋体"/>
        <charset val="134"/>
      </rPr>
      <t>名</t>
    </r>
    <r>
      <rPr>
        <b/>
        <sz val="12"/>
        <rFont val="Arial"/>
        <charset val="134"/>
      </rPr>
      <t xml:space="preserve">    </t>
    </r>
    <r>
      <rPr>
        <b/>
        <sz val="12"/>
        <rFont val="宋体"/>
        <charset val="134"/>
      </rPr>
      <t>称</t>
    </r>
  </si>
  <si>
    <t>地区</t>
  </si>
  <si>
    <r>
      <rPr>
        <b/>
        <sz val="12"/>
        <rFont val="宋体"/>
        <charset val="134"/>
      </rPr>
      <t>合</t>
    </r>
    <r>
      <rPr>
        <b/>
        <sz val="12"/>
        <rFont val="Arial"/>
        <charset val="134"/>
      </rPr>
      <t xml:space="preserve">            </t>
    </r>
    <r>
      <rPr>
        <b/>
        <sz val="12"/>
        <rFont val="宋体"/>
        <charset val="134"/>
      </rPr>
      <t>计</t>
    </r>
  </si>
  <si>
    <r>
      <rPr>
        <b/>
        <sz val="12"/>
        <rFont val="宋体"/>
        <charset val="134"/>
      </rPr>
      <t>返还性收入</t>
    </r>
  </si>
  <si>
    <t>　　其中：增消两税返还</t>
  </si>
  <si>
    <r>
      <rPr>
        <b/>
        <sz val="12"/>
        <rFont val="宋体"/>
        <charset val="134"/>
      </rPr>
      <t>一般性转移支付补助</t>
    </r>
  </si>
  <si>
    <t>专项转移支付补助</t>
  </si>
  <si>
    <t>其中：一般公共服务支出</t>
  </si>
  <si>
    <t>2025年初预算数</t>
  </si>
  <si>
    <t>2024年初预算数</t>
  </si>
  <si>
    <t>2025年与上年预算数相比增减变化比率</t>
  </si>
  <si>
    <t>2025年与上年预算数相比增减变化原因</t>
  </si>
  <si>
    <t>与上年预算数保持一致</t>
  </si>
  <si>
    <t xml:space="preserve"> 一、 因公出国（境）费</t>
  </si>
  <si>
    <t xml:space="preserve"> 二、公务接待费</t>
  </si>
  <si>
    <t xml:space="preserve"> 三、公务用车购置及运行费</t>
  </si>
  <si>
    <r>
      <rPr>
        <sz val="13"/>
        <color rgb="FF000000"/>
        <rFont val="Dialog"/>
        <charset val="134"/>
      </rPr>
      <t xml:space="preserve">     1</t>
    </r>
    <r>
      <rPr>
        <sz val="13"/>
        <color rgb="FF000000"/>
        <rFont val="宋体"/>
        <charset val="134"/>
      </rPr>
      <t>、公务用车运行费</t>
    </r>
  </si>
  <si>
    <r>
      <rPr>
        <sz val="13"/>
        <color rgb="FF000000"/>
        <rFont val="Dialog"/>
        <charset val="134"/>
      </rPr>
      <t xml:space="preserve">     2</t>
    </r>
    <r>
      <rPr>
        <sz val="13"/>
        <color rgb="FF000000"/>
        <rFont val="宋体"/>
        <charset val="134"/>
      </rPr>
      <t>、公务用车购置费</t>
    </r>
  </si>
</sst>
</file>

<file path=xl/styles.xml><?xml version="1.0" encoding="utf-8"?>
<styleSheet xmlns="http://schemas.openxmlformats.org/spreadsheetml/2006/main">
  <numFmts count="12">
    <numFmt numFmtId="176" formatCode="#,##0_ ;[Red]\-#,##0\ "/>
    <numFmt numFmtId="41" formatCode="_ * #,##0_ ;_ * \-#,##0_ ;_ * &quot;-&quot;_ ;_ @_ "/>
    <numFmt numFmtId="177" formatCode="0.00_ "/>
    <numFmt numFmtId="178" formatCode="\ \ @"/>
    <numFmt numFmtId="44" formatCode="_ &quot;￥&quot;* #,##0.00_ ;_ &quot;￥&quot;* \-#,##0.00_ ;_ &quot;￥&quot;* &quot;-&quot;??_ ;_ @_ "/>
    <numFmt numFmtId="179" formatCode="0_ "/>
    <numFmt numFmtId="43" formatCode="_ * #,##0.00_ ;_ * \-#,##0.00_ ;_ * &quot;-&quot;??_ ;_ @_ "/>
    <numFmt numFmtId="180" formatCode="\ @"/>
    <numFmt numFmtId="42" formatCode="_ &quot;￥&quot;* #,##0_ ;_ &quot;￥&quot;* \-#,##0_ ;_ &quot;￥&quot;* &quot;-&quot;_ ;_ @_ "/>
    <numFmt numFmtId="181" formatCode="#,##0_ "/>
    <numFmt numFmtId="182" formatCode="###,###"/>
    <numFmt numFmtId="183" formatCode="##,##0.00"/>
  </numFmts>
  <fonts count="10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3"/>
      <color indexed="8"/>
      <name val="宋体"/>
      <charset val="134"/>
    </font>
    <font>
      <b/>
      <sz val="13"/>
      <color rgb="FF000000"/>
      <name val="宋体"/>
      <charset val="134"/>
    </font>
    <font>
      <sz val="13"/>
      <color indexed="8"/>
      <name val="宋体"/>
      <charset val="134"/>
    </font>
    <font>
      <sz val="13"/>
      <color indexed="8"/>
      <name val="Times New Roman"/>
      <charset val="134"/>
    </font>
    <font>
      <sz val="12"/>
      <name val="Times New Roman"/>
      <charset val="134"/>
    </font>
    <font>
      <sz val="13"/>
      <color indexed="8"/>
      <name val="Dialog"/>
      <charset val="134"/>
    </font>
    <font>
      <sz val="13"/>
      <color rgb="FF000000"/>
      <name val="宋体"/>
      <charset val="134"/>
    </font>
    <font>
      <sz val="13"/>
      <color rgb="FF000000"/>
      <name val="Dialog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0"/>
    </font>
    <font>
      <b/>
      <sz val="12"/>
      <name val="Times New Roman"/>
      <charset val="134"/>
    </font>
    <font>
      <b/>
      <sz val="12"/>
      <name val="宋体"/>
      <charset val="0"/>
    </font>
    <font>
      <sz val="12"/>
      <name val="宋体"/>
      <charset val="0"/>
    </font>
    <font>
      <sz val="12"/>
      <name val="Times New Roman"/>
      <charset val="0"/>
    </font>
    <font>
      <sz val="10"/>
      <name val="宋体"/>
      <charset val="0"/>
    </font>
    <font>
      <b/>
      <sz val="10"/>
      <name val="宋体"/>
      <charset val="0"/>
    </font>
    <font>
      <sz val="12"/>
      <name val="Times New Roman"/>
      <charset val="1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2"/>
      <color rgb="FF000000"/>
      <name val="Arial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Times New Roman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Arial"/>
      <charset val="204"/>
    </font>
    <font>
      <b/>
      <sz val="11"/>
      <color rgb="FF000000"/>
      <name val="Arial"/>
      <charset val="134"/>
    </font>
    <font>
      <sz val="12"/>
      <color rgb="FF000000"/>
      <name val="宋体"/>
      <charset val="204"/>
      <scheme val="minor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theme="1"/>
      <name val="黑体"/>
      <charset val="134"/>
    </font>
    <font>
      <sz val="12"/>
      <color theme="1"/>
      <name val="方正小标宋简体"/>
      <charset val="134"/>
    </font>
    <font>
      <sz val="12"/>
      <name val="宋体"/>
      <charset val="1"/>
    </font>
    <font>
      <sz val="12"/>
      <color theme="1"/>
      <name val="Times New Roman"/>
      <charset val="134"/>
    </font>
    <font>
      <sz val="12"/>
      <color indexed="8"/>
      <name val="宋体"/>
      <charset val="1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0"/>
      <name val="SimSun"/>
      <charset val="134"/>
    </font>
    <font>
      <sz val="11"/>
      <color rgb="FF000000"/>
      <name val="Times New Roman"/>
      <charset val="204"/>
    </font>
    <font>
      <sz val="12"/>
      <color rgb="FF000000"/>
      <name val="黑体"/>
      <charset val="204"/>
    </font>
    <font>
      <b/>
      <sz val="12"/>
      <color rgb="FF000000"/>
      <name val="仿宋_GB2312"/>
      <charset val="134"/>
    </font>
    <font>
      <sz val="12"/>
      <color rgb="FF000000"/>
      <name val="仿宋_GB2312"/>
      <charset val="20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204"/>
    </font>
    <font>
      <sz val="12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2"/>
      <name val="Times New Roman"/>
      <charset val="1"/>
    </font>
    <font>
      <b/>
      <sz val="10"/>
      <name val="黑体"/>
      <charset val="134"/>
    </font>
    <font>
      <sz val="10"/>
      <name val="宋体"/>
      <charset val="1"/>
    </font>
    <font>
      <b/>
      <sz val="10"/>
      <name val="宋体"/>
      <charset val="1"/>
    </font>
    <font>
      <sz val="10"/>
      <color rgb="FFFF0000"/>
      <name val="Times New Roman"/>
      <charset val="134"/>
    </font>
    <font>
      <sz val="10"/>
      <color rgb="FF000000"/>
      <name val="宋体"/>
      <charset val="134"/>
    </font>
    <font>
      <b/>
      <sz val="12"/>
      <color indexed="8"/>
      <name val="Times New Roman"/>
      <charset val="1"/>
    </font>
    <font>
      <b/>
      <sz val="12"/>
      <color indexed="8"/>
      <name val="宋体"/>
      <charset val="134"/>
    </font>
    <font>
      <sz val="11"/>
      <color rgb="FF000000"/>
      <name val="Times New Roman"/>
      <charset val="134"/>
    </font>
    <font>
      <sz val="12"/>
      <color indexed="8"/>
      <name val="Times New Roman"/>
      <charset val="1"/>
    </font>
    <font>
      <b/>
      <sz val="11"/>
      <color rgb="FF000000"/>
      <name val="Times New Roman"/>
      <charset val="134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b/>
      <sz val="2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01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3" fillId="0" borderId="0"/>
    <xf numFmtId="0" fontId="94" fillId="2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/>
    <xf numFmtId="0" fontId="92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6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88" fillId="0" borderId="17" applyNumberFormat="0" applyFill="0" applyAlignment="0" applyProtection="0">
      <alignment vertical="center"/>
    </xf>
    <xf numFmtId="0" fontId="2" fillId="0" borderId="0"/>
    <xf numFmtId="0" fontId="94" fillId="20" borderId="0" applyNumberFormat="0" applyBorder="0" applyAlignment="0" applyProtection="0">
      <alignment vertical="center"/>
    </xf>
    <xf numFmtId="0" fontId="91" fillId="0" borderId="21" applyNumberFormat="0" applyFill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5" fillId="15" borderId="18" applyNumberFormat="0" applyAlignment="0" applyProtection="0">
      <alignment vertical="center"/>
    </xf>
    <xf numFmtId="0" fontId="105" fillId="15" borderId="22" applyNumberFormat="0" applyAlignment="0" applyProtection="0">
      <alignment vertical="center"/>
    </xf>
    <xf numFmtId="0" fontId="87" fillId="8" borderId="16" applyNumberFormat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04" fillId="0" borderId="23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102" fillId="23" borderId="0" applyNumberFormat="0" applyBorder="0" applyAlignment="0" applyProtection="0">
      <alignment vertical="center"/>
    </xf>
    <xf numFmtId="0" fontId="2" fillId="0" borderId="0"/>
    <xf numFmtId="0" fontId="100" fillId="18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94" fillId="32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94" fillId="34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34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 shrinkToFit="1"/>
    </xf>
    <xf numFmtId="177" fontId="1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177" fontId="8" fillId="0" borderId="4" xfId="0" applyNumberFormat="1" applyFont="1" applyFill="1" applyBorder="1" applyAlignment="1">
      <alignment horizontal="center" vertical="center" wrapText="1" shrinkToFit="1"/>
    </xf>
    <xf numFmtId="177" fontId="9" fillId="0" borderId="4" xfId="0" applyNumberFormat="1" applyFont="1" applyFill="1" applyBorder="1" applyAlignment="1">
      <alignment horizontal="center" vertical="center"/>
    </xf>
    <xf numFmtId="9" fontId="8" fillId="0" borderId="5" xfId="12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177" fontId="9" fillId="0" borderId="7" xfId="0" applyNumberFormat="1" applyFont="1" applyFill="1" applyBorder="1" applyAlignment="1">
      <alignment horizontal="center" vertical="center"/>
    </xf>
    <xf numFmtId="9" fontId="8" fillId="0" borderId="5" xfId="12" applyNumberFormat="1" applyFont="1" applyFill="1" applyBorder="1" applyAlignment="1">
      <alignment horizontal="center" vertical="center" wrapText="1" shrinkToFit="1"/>
    </xf>
    <xf numFmtId="49" fontId="7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Fill="1" applyBorder="1" applyAlignment="1">
      <alignment horizontal="center" vertical="center" wrapText="1" shrinkToFit="1"/>
    </xf>
    <xf numFmtId="49" fontId="12" fillId="0" borderId="6" xfId="0" applyNumberFormat="1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0" fontId="13" fillId="0" borderId="0" xfId="57" applyFont="1" applyFill="1" applyAlignment="1">
      <alignment horizontal="center" vertical="center"/>
    </xf>
    <xf numFmtId="0" fontId="14" fillId="0" borderId="0" xfId="57" applyFont="1" applyFill="1" applyAlignment="1">
      <alignment horizontal="center" vertical="center"/>
    </xf>
    <xf numFmtId="0" fontId="15" fillId="0" borderId="0" xfId="58" applyFont="1" applyFill="1"/>
    <xf numFmtId="0" fontId="15" fillId="0" borderId="0" xfId="57" applyFont="1" applyFill="1" applyAlignment="1">
      <alignment horizontal="center" vertical="center"/>
    </xf>
    <xf numFmtId="0" fontId="15" fillId="0" borderId="0" xfId="57" applyFont="1" applyFill="1" applyAlignment="1">
      <alignment vertical="center"/>
    </xf>
    <xf numFmtId="0" fontId="2" fillId="0" borderId="9" xfId="57" applyFont="1" applyFill="1" applyBorder="1" applyAlignment="1">
      <alignment horizontal="right" vertical="center"/>
    </xf>
    <xf numFmtId="0" fontId="16" fillId="0" borderId="4" xfId="57" applyFont="1" applyFill="1" applyBorder="1" applyAlignment="1">
      <alignment horizontal="center" vertical="center"/>
    </xf>
    <xf numFmtId="0" fontId="2" fillId="0" borderId="4" xfId="57" applyFont="1" applyFill="1" applyBorder="1" applyAlignment="1">
      <alignment horizontal="center" vertical="center"/>
    </xf>
    <xf numFmtId="0" fontId="17" fillId="0" borderId="4" xfId="57" applyFont="1" applyFill="1" applyBorder="1" applyAlignment="1">
      <alignment horizontal="center" vertical="center"/>
    </xf>
    <xf numFmtId="0" fontId="15" fillId="0" borderId="4" xfId="57" applyFont="1" applyFill="1" applyBorder="1" applyAlignment="1">
      <alignment horizontal="center" vertical="center"/>
    </xf>
    <xf numFmtId="0" fontId="16" fillId="0" borderId="4" xfId="58" applyFont="1" applyFill="1" applyBorder="1" applyAlignment="1">
      <alignment horizontal="center" vertical="center"/>
    </xf>
    <xf numFmtId="176" fontId="15" fillId="0" borderId="4" xfId="58" applyNumberFormat="1" applyFont="1" applyFill="1" applyBorder="1" applyAlignment="1">
      <alignment horizontal="center" vertical="center" shrinkToFit="1"/>
    </xf>
    <xf numFmtId="176" fontId="16" fillId="0" borderId="4" xfId="58" applyNumberFormat="1" applyFont="1" applyFill="1" applyBorder="1" applyAlignment="1">
      <alignment horizontal="right" vertical="center" shrinkToFit="1"/>
    </xf>
    <xf numFmtId="0" fontId="16" fillId="0" borderId="4" xfId="58" applyFont="1" applyFill="1" applyBorder="1" applyAlignment="1">
      <alignment horizontal="left" vertical="center"/>
    </xf>
    <xf numFmtId="176" fontId="15" fillId="0" borderId="4" xfId="57" applyNumberFormat="1" applyFont="1" applyFill="1" applyBorder="1" applyAlignment="1">
      <alignment horizontal="center" vertical="center" shrinkToFit="1"/>
    </xf>
    <xf numFmtId="0" fontId="2" fillId="0" borderId="4" xfId="58" applyFont="1" applyFill="1" applyBorder="1" applyAlignment="1">
      <alignment horizontal="left" vertical="center" shrinkToFit="1"/>
    </xf>
    <xf numFmtId="176" fontId="15" fillId="0" borderId="4" xfId="57" applyNumberFormat="1" applyFont="1" applyFill="1" applyBorder="1" applyAlignment="1">
      <alignment horizontal="right" vertical="center" shrinkToFit="1"/>
    </xf>
    <xf numFmtId="0" fontId="16" fillId="0" borderId="4" xfId="58" applyFont="1" applyFill="1" applyBorder="1" applyAlignment="1">
      <alignment horizontal="left" vertical="center" shrinkToFit="1"/>
    </xf>
    <xf numFmtId="176" fontId="16" fillId="0" borderId="4" xfId="57" applyNumberFormat="1" applyFont="1" applyFill="1" applyBorder="1" applyAlignment="1">
      <alignment horizontal="right" vertical="center" shrinkToFit="1"/>
    </xf>
    <xf numFmtId="181" fontId="17" fillId="0" borderId="4" xfId="58" applyNumberFormat="1" applyFont="1" applyFill="1" applyBorder="1" applyAlignment="1">
      <alignment vertical="center"/>
    </xf>
    <xf numFmtId="176" fontId="16" fillId="0" borderId="4" xfId="58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181" fontId="15" fillId="0" borderId="4" xfId="58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9" fontId="1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left" vertical="center" wrapText="1" shrinkToFit="1"/>
    </xf>
    <xf numFmtId="49" fontId="20" fillId="0" borderId="4" xfId="0" applyNumberFormat="1" applyFont="1" applyFill="1" applyBorder="1" applyAlignment="1">
      <alignment horizontal="center" vertical="center" wrapText="1" shrinkToFit="1"/>
    </xf>
    <xf numFmtId="49" fontId="20" fillId="0" borderId="4" xfId="0" applyNumberFormat="1" applyFont="1" applyFill="1" applyBorder="1" applyAlignment="1">
      <alignment horizontal="center" vertical="center" wrapText="1"/>
    </xf>
    <xf numFmtId="179" fontId="20" fillId="0" borderId="4" xfId="0" applyNumberFormat="1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right" vertical="center" wrapText="1"/>
    </xf>
    <xf numFmtId="179" fontId="17" fillId="0" borderId="4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wrapText="1"/>
    </xf>
    <xf numFmtId="0" fontId="17" fillId="0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17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179" fontId="17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49" fontId="17" fillId="0" borderId="4" xfId="0" applyNumberFormat="1" applyFont="1" applyFill="1" applyBorder="1" applyAlignment="1"/>
    <xf numFmtId="0" fontId="17" fillId="0" borderId="4" xfId="0" applyFont="1" applyFill="1" applyBorder="1" applyAlignment="1">
      <alignment horizontal="center" vertical="center" wrapText="1"/>
    </xf>
    <xf numFmtId="179" fontId="21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79" fontId="2" fillId="0" borderId="0" xfId="0" applyNumberFormat="1" applyFont="1" applyFill="1" applyAlignment="1">
      <alignment horizontal="right"/>
    </xf>
    <xf numFmtId="0" fontId="17" fillId="0" borderId="4" xfId="0" applyFont="1" applyFill="1" applyBorder="1" applyAlignment="1">
      <alignment horizontal="center" vertical="center" wrapText="1" shrinkToFit="1"/>
    </xf>
    <xf numFmtId="179" fontId="17" fillId="0" borderId="4" xfId="0" applyNumberFormat="1" applyFont="1" applyFill="1" applyBorder="1" applyAlignment="1">
      <alignment horizontal="center" vertical="center" wrapText="1" shrinkToFit="1"/>
    </xf>
    <xf numFmtId="0" fontId="18" fillId="0" borderId="4" xfId="0" applyFont="1" applyBorder="1">
      <alignment vertical="center"/>
    </xf>
    <xf numFmtId="41" fontId="17" fillId="0" borderId="4" xfId="0" applyNumberFormat="1" applyFont="1" applyFill="1" applyBorder="1" applyAlignment="1">
      <alignment horizontal="center" vertical="center" shrinkToFit="1"/>
    </xf>
    <xf numFmtId="41" fontId="17" fillId="0" borderId="4" xfId="0" applyNumberFormat="1" applyFont="1" applyFill="1" applyBorder="1" applyAlignment="1">
      <alignment horizontal="center" vertical="center" wrapText="1" shrinkToFit="1"/>
    </xf>
    <xf numFmtId="181" fontId="23" fillId="0" borderId="4" xfId="0" applyNumberFormat="1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24" fillId="0" borderId="4" xfId="0" applyNumberFormat="1" applyFont="1" applyFill="1" applyBorder="1" applyAlignment="1">
      <alignment horizontal="left" vertical="center" shrinkToFit="1"/>
    </xf>
    <xf numFmtId="0" fontId="24" fillId="0" borderId="4" xfId="0" applyNumberFormat="1" applyFont="1" applyFill="1" applyBorder="1" applyAlignment="1">
      <alignment horizontal="left" vertical="center" wrapText="1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81" fontId="26" fillId="0" borderId="4" xfId="0" applyNumberFormat="1" applyFont="1" applyFill="1" applyBorder="1" applyAlignment="1">
      <alignment horizontal="center"/>
    </xf>
    <xf numFmtId="0" fontId="27" fillId="0" borderId="4" xfId="0" applyNumberFormat="1" applyFont="1" applyFill="1" applyBorder="1" applyAlignment="1">
      <alignment horizontal="left" vertical="center" shrinkToFit="1"/>
    </xf>
    <xf numFmtId="182" fontId="27" fillId="0" borderId="4" xfId="0" applyNumberFormat="1" applyFont="1" applyFill="1" applyBorder="1" applyAlignment="1"/>
    <xf numFmtId="181" fontId="26" fillId="0" borderId="4" xfId="0" applyNumberFormat="1" applyFont="1" applyFill="1" applyBorder="1" applyAlignment="1">
      <alignment horizontal="center" vertical="center" shrinkToFit="1"/>
    </xf>
    <xf numFmtId="0" fontId="28" fillId="0" borderId="4" xfId="0" applyNumberFormat="1" applyFont="1" applyFill="1" applyBorder="1" applyAlignment="1">
      <alignment horizontal="left" vertical="center" shrinkToFit="1"/>
    </xf>
    <xf numFmtId="182" fontId="28" fillId="0" borderId="4" xfId="0" applyNumberFormat="1" applyFont="1" applyFill="1" applyBorder="1" applyAlignment="1"/>
    <xf numFmtId="182" fontId="28" fillId="0" borderId="4" xfId="0" applyNumberFormat="1" applyFont="1" applyFill="1" applyBorder="1" applyAlignment="1">
      <alignment horizontal="center"/>
    </xf>
    <xf numFmtId="182" fontId="27" fillId="0" borderId="4" xfId="0" applyNumberFormat="1" applyFont="1" applyFill="1" applyBorder="1" applyAlignment="1">
      <alignment horizontal="center"/>
    </xf>
    <xf numFmtId="181" fontId="29" fillId="0" borderId="4" xfId="0" applyNumberFormat="1" applyFont="1" applyFill="1" applyBorder="1" applyAlignment="1">
      <alignment horizontal="center" vertical="center"/>
    </xf>
    <xf numFmtId="181" fontId="26" fillId="0" borderId="4" xfId="0" applyNumberFormat="1" applyFont="1" applyFill="1" applyBorder="1" applyAlignment="1">
      <alignment horizontal="center" vertical="center"/>
    </xf>
    <xf numFmtId="0" fontId="13" fillId="0" borderId="0" xfId="56" applyFont="1" applyFill="1" applyBorder="1" applyAlignment="1">
      <alignment horizontal="center" vertical="center" wrapText="1"/>
    </xf>
    <xf numFmtId="0" fontId="14" fillId="0" borderId="0" xfId="56" applyFont="1" applyFill="1" applyBorder="1" applyAlignment="1">
      <alignment horizontal="center" vertical="center" wrapText="1"/>
    </xf>
    <xf numFmtId="0" fontId="30" fillId="0" borderId="4" xfId="56" applyFont="1" applyFill="1" applyBorder="1" applyAlignment="1">
      <alignment horizontal="right" vertical="center" wrapText="1"/>
    </xf>
    <xf numFmtId="0" fontId="31" fillId="0" borderId="4" xfId="56" applyFont="1" applyFill="1" applyBorder="1" applyAlignment="1">
      <alignment horizontal="center" vertical="center" wrapText="1"/>
    </xf>
    <xf numFmtId="0" fontId="32" fillId="0" borderId="4" xfId="56" applyFont="1" applyFill="1" applyBorder="1" applyAlignment="1">
      <alignment vertical="center" wrapText="1"/>
    </xf>
    <xf numFmtId="0" fontId="32" fillId="0" borderId="4" xfId="56" applyFont="1" applyFill="1" applyBorder="1" applyAlignment="1">
      <alignment horizontal="center" vertical="center" wrapText="1"/>
    </xf>
    <xf numFmtId="4" fontId="32" fillId="0" borderId="4" xfId="56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righ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177" fontId="34" fillId="0" borderId="10" xfId="0" applyNumberFormat="1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8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>
      <alignment vertical="center"/>
    </xf>
    <xf numFmtId="0" fontId="37" fillId="0" borderId="4" xfId="0" applyNumberFormat="1" applyFont="1" applyFill="1" applyBorder="1" applyAlignment="1" applyProtection="1">
      <alignment vertical="center" wrapText="1"/>
    </xf>
    <xf numFmtId="181" fontId="37" fillId="0" borderId="4" xfId="0" applyNumberFormat="1" applyFont="1" applyFill="1" applyBorder="1" applyAlignment="1" applyProtection="1">
      <alignment horizontal="center" vertical="center" wrapText="1"/>
    </xf>
    <xf numFmtId="179" fontId="37" fillId="0" borderId="4" xfId="0" applyNumberFormat="1" applyFont="1" applyFill="1" applyBorder="1" applyAlignment="1" applyProtection="1">
      <alignment vertical="center" wrapText="1"/>
    </xf>
    <xf numFmtId="181" fontId="37" fillId="0" borderId="4" xfId="0" applyNumberFormat="1" applyFont="1" applyFill="1" applyBorder="1" applyAlignment="1" applyProtection="1">
      <alignment horizontal="center" vertical="center"/>
    </xf>
    <xf numFmtId="179" fontId="37" fillId="0" borderId="4" xfId="0" applyNumberFormat="1" applyFont="1" applyFill="1" applyBorder="1" applyAlignment="1" applyProtection="1">
      <alignment horizontal="center" vertical="center" wrapText="1"/>
    </xf>
    <xf numFmtId="181" fontId="37" fillId="0" borderId="11" xfId="0" applyNumberFormat="1" applyFont="1" applyFill="1" applyBorder="1" applyAlignment="1" applyProtection="1">
      <alignment horizontal="center" vertical="center"/>
    </xf>
    <xf numFmtId="181" fontId="38" fillId="0" borderId="4" xfId="0" applyNumberFormat="1" applyFont="1" applyFill="1" applyBorder="1" applyAlignment="1" applyProtection="1">
      <alignment horizontal="center" vertical="center" wrapText="1"/>
    </xf>
    <xf numFmtId="179" fontId="38" fillId="0" borderId="4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9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41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1" fontId="2" fillId="0" borderId="0" xfId="0" applyNumberFormat="1" applyFont="1" applyFill="1" applyAlignment="1">
      <alignment horizontal="right" vertical="center" wrapText="1"/>
    </xf>
    <xf numFmtId="181" fontId="17" fillId="0" borderId="4" xfId="0" applyNumberFormat="1" applyFont="1" applyFill="1" applyBorder="1" applyAlignment="1">
      <alignment vertical="center" wrapText="1"/>
    </xf>
    <xf numFmtId="181" fontId="17" fillId="0" borderId="4" xfId="0" applyNumberFormat="1" applyFont="1" applyFill="1" applyBorder="1" applyAlignment="1">
      <alignment horizontal="center" vertical="center" wrapText="1"/>
    </xf>
    <xf numFmtId="181" fontId="2" fillId="0" borderId="4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181" fontId="43" fillId="0" borderId="4" xfId="0" applyNumberFormat="1" applyFont="1" applyFill="1" applyBorder="1" applyAlignment="1">
      <alignment horizontal="center" vertical="center" wrapText="1"/>
    </xf>
    <xf numFmtId="41" fontId="43" fillId="0" borderId="4" xfId="0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181" fontId="9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181" fontId="2" fillId="0" borderId="4" xfId="0" applyNumberFormat="1" applyFont="1" applyFill="1" applyBorder="1" applyAlignment="1">
      <alignment horizontal="left" vertical="center" wrapText="1"/>
    </xf>
    <xf numFmtId="181" fontId="23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180" fontId="44" fillId="0" borderId="0" xfId="0" applyNumberFormat="1" applyFont="1" applyFill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top" wrapText="1"/>
    </xf>
    <xf numFmtId="0" fontId="46" fillId="0" borderId="10" xfId="0" applyNumberFormat="1" applyFont="1" applyFill="1" applyBorder="1" applyAlignment="1">
      <alignment horizontal="center" vertical="center" wrapText="1"/>
    </xf>
    <xf numFmtId="0" fontId="45" fillId="0" borderId="10" xfId="0" applyNumberFormat="1" applyFont="1" applyFill="1" applyBorder="1" applyAlignment="1">
      <alignment horizontal="center" vertical="center" wrapText="1"/>
    </xf>
    <xf numFmtId="179" fontId="46" fillId="0" borderId="10" xfId="0" applyNumberFormat="1" applyFont="1" applyFill="1" applyBorder="1" applyAlignment="1">
      <alignment horizontal="center" vertical="center" wrapText="1"/>
    </xf>
    <xf numFmtId="0" fontId="45" fillId="0" borderId="10" xfId="0" applyNumberFormat="1" applyFont="1" applyFill="1" applyBorder="1" applyAlignment="1">
      <alignment horizontal="left" vertical="top" wrapText="1"/>
    </xf>
    <xf numFmtId="0" fontId="37" fillId="0" borderId="10" xfId="0" applyNumberFormat="1" applyFont="1" applyFill="1" applyBorder="1" applyAlignment="1">
      <alignment horizontal="left" vertical="center" wrapText="1"/>
    </xf>
    <xf numFmtId="0" fontId="47" fillId="0" borderId="10" xfId="0" applyNumberFormat="1" applyFont="1" applyFill="1" applyBorder="1" applyAlignment="1">
      <alignment horizontal="left" vertical="center" wrapText="1"/>
    </xf>
    <xf numFmtId="0" fontId="37" fillId="0" borderId="12" xfId="0" applyNumberFormat="1" applyFont="1" applyFill="1" applyBorder="1" applyAlignment="1">
      <alignment horizontal="left" vertical="center" wrapText="1"/>
    </xf>
    <xf numFmtId="0" fontId="47" fillId="0" borderId="12" xfId="0" applyNumberFormat="1" applyFont="1" applyFill="1" applyBorder="1" applyAlignment="1">
      <alignment horizontal="left" vertical="center" wrapText="1"/>
    </xf>
    <xf numFmtId="0" fontId="45" fillId="0" borderId="12" xfId="0" applyNumberFormat="1" applyFont="1" applyFill="1" applyBorder="1" applyAlignment="1">
      <alignment horizontal="left" vertical="top" wrapText="1"/>
    </xf>
    <xf numFmtId="0" fontId="37" fillId="0" borderId="4" xfId="0" applyNumberFormat="1" applyFont="1" applyFill="1" applyBorder="1" applyAlignment="1">
      <alignment horizontal="left" vertical="center" wrapText="1"/>
    </xf>
    <xf numFmtId="0" fontId="47" fillId="0" borderId="4" xfId="0" applyNumberFormat="1" applyFont="1" applyFill="1" applyBorder="1" applyAlignment="1">
      <alignment horizontal="left" vertical="center" wrapText="1"/>
    </xf>
    <xf numFmtId="0" fontId="45" fillId="0" borderId="4" xfId="0" applyNumberFormat="1" applyFont="1" applyFill="1" applyBorder="1" applyAlignment="1">
      <alignment horizontal="left" vertical="top" wrapText="1"/>
    </xf>
    <xf numFmtId="0" fontId="48" fillId="0" borderId="4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4" xfId="0" applyFont="1" applyBorder="1" applyAlignment="1">
      <alignment horizontal="left" vertical="center"/>
    </xf>
    <xf numFmtId="0" fontId="51" fillId="0" borderId="4" xfId="0" applyFont="1" applyFill="1" applyBorder="1" applyAlignment="1">
      <alignment horizontal="left" vertical="center" wrapText="1"/>
    </xf>
    <xf numFmtId="0" fontId="51" fillId="2" borderId="4" xfId="0" applyFont="1" applyFill="1" applyBorder="1" applyAlignment="1">
      <alignment horizontal="left" vertical="center" wrapText="1"/>
    </xf>
    <xf numFmtId="183" fontId="52" fillId="0" borderId="4" xfId="0" applyNumberFormat="1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left" vertical="center" wrapText="1"/>
    </xf>
    <xf numFmtId="0" fontId="54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179" fontId="35" fillId="0" borderId="0" xfId="0" applyNumberFormat="1" applyFont="1" applyAlignment="1">
      <alignment horizontal="center" vertical="center"/>
    </xf>
    <xf numFmtId="179" fontId="35" fillId="0" borderId="0" xfId="0" applyNumberFormat="1" applyFont="1" applyFill="1">
      <alignment vertical="center"/>
    </xf>
    <xf numFmtId="0" fontId="40" fillId="0" borderId="0" xfId="0" applyFont="1" applyAlignment="1">
      <alignment horizontal="center" vertical="center" wrapText="1"/>
    </xf>
    <xf numFmtId="179" fontId="56" fillId="0" borderId="0" xfId="0" applyNumberFormat="1" applyFont="1" applyAlignment="1">
      <alignment horizontal="center" vertical="center" wrapText="1"/>
    </xf>
    <xf numFmtId="179" fontId="56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9" fontId="35" fillId="0" borderId="0" xfId="0" applyNumberFormat="1" applyFont="1" applyBorder="1" applyAlignment="1">
      <alignment horizontal="right" vertical="center"/>
    </xf>
    <xf numFmtId="179" fontId="35" fillId="0" borderId="0" xfId="0" applyNumberFormat="1" applyFont="1" applyFill="1" applyBorder="1" applyAlignment="1">
      <alignment horizontal="right" vertical="center"/>
    </xf>
    <xf numFmtId="0" fontId="55" fillId="0" borderId="4" xfId="0" applyFont="1" applyBorder="1" applyAlignment="1">
      <alignment horizontal="center" vertical="center" wrapText="1"/>
    </xf>
    <xf numFmtId="179" fontId="41" fillId="0" borderId="4" xfId="0" applyNumberFormat="1" applyFont="1" applyBorder="1" applyAlignment="1">
      <alignment horizontal="center" vertical="center"/>
    </xf>
    <xf numFmtId="179" fontId="41" fillId="0" borderId="4" xfId="0" applyNumberFormat="1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vertical="center"/>
    </xf>
    <xf numFmtId="179" fontId="58" fillId="0" borderId="4" xfId="0" applyNumberFormat="1" applyFont="1" applyBorder="1" applyAlignment="1">
      <alignment horizontal="center" vertical="center"/>
    </xf>
    <xf numFmtId="179" fontId="58" fillId="0" borderId="4" xfId="0" applyNumberFormat="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left" vertical="center"/>
    </xf>
    <xf numFmtId="0" fontId="59" fillId="0" borderId="3" xfId="0" applyFont="1" applyFill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57" fillId="0" borderId="3" xfId="0" applyFont="1" applyFill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179" fontId="60" fillId="0" borderId="4" xfId="0" applyNumberFormat="1" applyFont="1" applyBorder="1" applyAlignment="1">
      <alignment horizontal="center" vertical="center"/>
    </xf>
    <xf numFmtId="179" fontId="60" fillId="0" borderId="4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55" fillId="0" borderId="4" xfId="0" applyFont="1" applyFill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39" fillId="0" borderId="4" xfId="0" applyFont="1" applyFill="1" applyBorder="1">
      <alignment vertical="center"/>
    </xf>
    <xf numFmtId="0" fontId="58" fillId="0" borderId="4" xfId="0" applyFont="1" applyBorder="1" applyAlignment="1">
      <alignment horizontal="center" vertical="center"/>
    </xf>
    <xf numFmtId="0" fontId="35" fillId="0" borderId="4" xfId="0" applyFont="1" applyFill="1" applyBorder="1">
      <alignment vertical="center"/>
    </xf>
    <xf numFmtId="0" fontId="50" fillId="0" borderId="0" xfId="0" applyFont="1">
      <alignment vertical="center"/>
    </xf>
    <xf numFmtId="0" fontId="61" fillId="0" borderId="0" xfId="0" applyFont="1">
      <alignment vertical="center"/>
    </xf>
    <xf numFmtId="178" fontId="13" fillId="0" borderId="0" xfId="0" applyNumberFormat="1" applyFont="1" applyFill="1" applyAlignment="1">
      <alignment horizontal="center" vertical="top" wrapText="1"/>
    </xf>
    <xf numFmtId="178" fontId="62" fillId="0" borderId="0" xfId="0" applyNumberFormat="1" applyFont="1" applyFill="1" applyAlignment="1">
      <alignment horizontal="center" vertical="top" wrapText="1"/>
    </xf>
    <xf numFmtId="0" fontId="63" fillId="0" borderId="0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right" vertical="top" wrapText="1"/>
    </xf>
    <xf numFmtId="0" fontId="43" fillId="0" borderId="10" xfId="0" applyNumberFormat="1" applyFont="1" applyFill="1" applyBorder="1" applyAlignment="1">
      <alignment horizontal="center" vertical="center" wrapText="1"/>
    </xf>
    <xf numFmtId="0" fontId="65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179" fontId="66" fillId="0" borderId="10" xfId="0" applyNumberFormat="1" applyFont="1" applyFill="1" applyBorder="1" applyAlignment="1">
      <alignment horizontal="center" vertical="center" wrapText="1"/>
    </xf>
    <xf numFmtId="0" fontId="67" fillId="0" borderId="10" xfId="0" applyNumberFormat="1" applyFont="1" applyFill="1" applyBorder="1" applyAlignment="1">
      <alignment horizontal="center" vertical="center" wrapText="1"/>
    </xf>
    <xf numFmtId="179" fontId="68" fillId="0" borderId="10" xfId="0" applyNumberFormat="1" applyFont="1" applyFill="1" applyBorder="1" applyAlignment="1">
      <alignment horizontal="center" vertical="center" wrapText="1"/>
    </xf>
    <xf numFmtId="0" fontId="67" fillId="0" borderId="10" xfId="0" applyNumberFormat="1" applyFont="1" applyFill="1" applyBorder="1" applyAlignment="1">
      <alignment horizontal="left" vertical="top" wrapText="1"/>
    </xf>
    <xf numFmtId="0" fontId="9" fillId="0" borderId="10" xfId="0" applyNumberFormat="1" applyFont="1" applyFill="1" applyBorder="1" applyAlignment="1">
      <alignment horizontal="left" vertical="center" wrapText="1"/>
    </xf>
    <xf numFmtId="0" fontId="69" fillId="0" borderId="10" xfId="0" applyNumberFormat="1" applyFont="1" applyFill="1" applyBorder="1" applyAlignment="1">
      <alignment horizontal="left" vertical="center" wrapText="1"/>
    </xf>
    <xf numFmtId="0" fontId="69" fillId="0" borderId="4" xfId="0" applyNumberFormat="1" applyFont="1" applyFill="1" applyBorder="1" applyAlignment="1">
      <alignment horizontal="center" vertical="top" wrapText="1"/>
    </xf>
    <xf numFmtId="177" fontId="70" fillId="0" borderId="10" xfId="0" applyNumberFormat="1" applyFont="1" applyFill="1" applyBorder="1" applyAlignment="1">
      <alignment horizontal="center" vertical="center" wrapText="1"/>
    </xf>
    <xf numFmtId="177" fontId="70" fillId="0" borderId="4" xfId="0" applyNumberFormat="1" applyFont="1" applyFill="1" applyBorder="1" applyAlignment="1">
      <alignment horizontal="center" vertical="center" wrapText="1"/>
    </xf>
    <xf numFmtId="178" fontId="9" fillId="0" borderId="10" xfId="0" applyNumberFormat="1" applyFont="1" applyFill="1" applyBorder="1" applyAlignment="1">
      <alignment horizontal="left" vertical="center" wrapText="1" indent="1"/>
    </xf>
    <xf numFmtId="0" fontId="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79" fontId="36" fillId="0" borderId="0" xfId="0" applyNumberFormat="1" applyFont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179" fontId="49" fillId="0" borderId="4" xfId="0" applyNumberFormat="1" applyFont="1" applyBorder="1" applyAlignment="1">
      <alignment horizontal="center" vertical="center"/>
    </xf>
    <xf numFmtId="179" fontId="35" fillId="0" borderId="4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vertical="center" wrapText="1"/>
    </xf>
    <xf numFmtId="179" fontId="35" fillId="0" borderId="13" xfId="0" applyNumberFormat="1" applyFont="1" applyBorder="1" applyAlignment="1">
      <alignment horizontal="center" vertical="center"/>
    </xf>
    <xf numFmtId="179" fontId="39" fillId="0" borderId="4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179" fontId="21" fillId="0" borderId="0" xfId="0" applyNumberFormat="1" applyFont="1" applyFill="1" applyAlignment="1">
      <alignment horizontal="center" vertical="center"/>
    </xf>
    <xf numFmtId="179" fontId="21" fillId="0" borderId="0" xfId="0" applyNumberFormat="1" applyFont="1" applyFill="1" applyAlignment="1">
      <alignment horizontal="right" vertical="center"/>
    </xf>
    <xf numFmtId="0" fontId="71" fillId="0" borderId="4" xfId="0" applyFont="1" applyFill="1" applyBorder="1" applyAlignment="1" applyProtection="1">
      <alignment horizontal="left" vertical="center"/>
    </xf>
    <xf numFmtId="0" fontId="71" fillId="0" borderId="4" xfId="0" applyFont="1" applyFill="1" applyBorder="1" applyAlignment="1" applyProtection="1">
      <alignment horizontal="center" vertical="center"/>
    </xf>
    <xf numFmtId="179" fontId="20" fillId="0" borderId="4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79" fontId="72" fillId="0" borderId="3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73" fillId="0" borderId="4" xfId="0" applyNumberFormat="1" applyFont="1" applyFill="1" applyBorder="1" applyAlignment="1" applyProtection="1">
      <alignment horizontal="left" vertical="center" wrapText="1"/>
    </xf>
    <xf numFmtId="179" fontId="42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179" fontId="19" fillId="0" borderId="4" xfId="0" applyNumberFormat="1" applyFont="1" applyFill="1" applyBorder="1" applyAlignment="1" applyProtection="1">
      <alignment horizontal="center" vertical="center" wrapText="1"/>
    </xf>
    <xf numFmtId="179" fontId="42" fillId="3" borderId="4" xfId="0" applyNumberFormat="1" applyFont="1" applyFill="1" applyBorder="1" applyAlignment="1" applyProtection="1">
      <alignment horizontal="center" vertical="center" wrapText="1"/>
    </xf>
    <xf numFmtId="0" fontId="74" fillId="0" borderId="14" xfId="0" applyFont="1" applyFill="1" applyBorder="1" applyAlignment="1">
      <alignment horizontal="left" vertical="center"/>
    </xf>
    <xf numFmtId="0" fontId="74" fillId="0" borderId="3" xfId="0" applyFont="1" applyFill="1" applyBorder="1" applyAlignment="1">
      <alignment horizontal="left" vertical="center"/>
    </xf>
    <xf numFmtId="0" fontId="75" fillId="0" borderId="14" xfId="0" applyFont="1" applyFill="1" applyBorder="1" applyAlignment="1">
      <alignment horizontal="left" vertical="center"/>
    </xf>
    <xf numFmtId="179" fontId="76" fillId="0" borderId="4" xfId="0" applyNumberFormat="1" applyFont="1" applyFill="1" applyBorder="1" applyAlignment="1" applyProtection="1">
      <alignment horizontal="center" vertical="center" wrapText="1"/>
    </xf>
    <xf numFmtId="0" fontId="74" fillId="0" borderId="14" xfId="0" applyFont="1" applyFill="1" applyBorder="1" applyAlignment="1">
      <alignment vertical="center"/>
    </xf>
    <xf numFmtId="179" fontId="21" fillId="0" borderId="4" xfId="0" applyNumberFormat="1" applyFont="1" applyFill="1" applyBorder="1" applyAlignment="1">
      <alignment horizontal="center" vertical="center"/>
    </xf>
    <xf numFmtId="179" fontId="19" fillId="3" borderId="4" xfId="0" applyNumberFormat="1" applyFont="1" applyFill="1" applyBorder="1" applyAlignment="1" applyProtection="1">
      <alignment horizontal="center" vertical="center" wrapText="1"/>
    </xf>
    <xf numFmtId="0" fontId="75" fillId="0" borderId="14" xfId="0" applyFont="1" applyFill="1" applyBorder="1" applyAlignment="1">
      <alignment vertical="center" wrapText="1"/>
    </xf>
    <xf numFmtId="179" fontId="0" fillId="0" borderId="0" xfId="0" applyNumberFormat="1" applyFill="1" applyAlignment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42" fillId="0" borderId="4" xfId="0" applyNumberFormat="1" applyFont="1" applyFill="1" applyBorder="1" applyAlignment="1" applyProtection="1">
      <alignment horizontal="center" vertical="center" wrapText="1"/>
    </xf>
    <xf numFmtId="181" fontId="42" fillId="0" borderId="4" xfId="0" applyNumberFormat="1" applyFont="1" applyFill="1" applyBorder="1" applyAlignment="1" applyProtection="1">
      <alignment horizontal="center" vertical="center" wrapText="1"/>
    </xf>
    <xf numFmtId="177" fontId="42" fillId="0" borderId="4" xfId="0" applyNumberFormat="1" applyFont="1" applyFill="1" applyBorder="1" applyAlignment="1" applyProtection="1">
      <alignment horizontal="center" vertical="center" wrapText="1"/>
    </xf>
    <xf numFmtId="177" fontId="21" fillId="0" borderId="0" xfId="0" applyNumberFormat="1" applyFont="1" applyFill="1" applyAlignment="1">
      <alignment horizontal="center" vertical="center"/>
    </xf>
    <xf numFmtId="0" fontId="77" fillId="0" borderId="4" xfId="0" applyFont="1" applyFill="1" applyBorder="1" applyAlignment="1" applyProtection="1">
      <alignment horizontal="center" vertical="center"/>
    </xf>
    <xf numFmtId="181" fontId="4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9" fillId="0" borderId="0" xfId="24" applyFont="1" applyFill="1" applyBorder="1" applyAlignment="1" applyProtection="1">
      <alignment horizontal="center" vertical="center"/>
    </xf>
    <xf numFmtId="0" fontId="17" fillId="0" borderId="4" xfId="24" applyFont="1" applyFill="1" applyBorder="1" applyAlignment="1" applyProtection="1">
      <alignment vertical="center"/>
    </xf>
    <xf numFmtId="0" fontId="38" fillId="0" borderId="4" xfId="24" applyFont="1" applyFill="1" applyBorder="1" applyAlignment="1" applyProtection="1">
      <alignment horizontal="center" vertical="center" wrapText="1"/>
    </xf>
    <xf numFmtId="181" fontId="38" fillId="0" borderId="4" xfId="13" applyNumberFormat="1" applyFont="1" applyFill="1" applyBorder="1" applyAlignment="1" applyProtection="1">
      <alignment horizontal="center" vertical="center" wrapText="1"/>
    </xf>
    <xf numFmtId="0" fontId="38" fillId="0" borderId="4" xfId="36" applyFont="1" applyFill="1" applyBorder="1" applyAlignment="1" applyProtection="1">
      <alignment horizontal="center" vertical="center" wrapText="1"/>
    </xf>
    <xf numFmtId="181" fontId="23" fillId="0" borderId="4" xfId="36" applyNumberFormat="1" applyFont="1" applyFill="1" applyBorder="1" applyAlignment="1" applyProtection="1">
      <alignment horizontal="center" vertical="center" wrapText="1"/>
    </xf>
    <xf numFmtId="181" fontId="78" fillId="0" borderId="4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Fill="1" applyBorder="1" applyAlignment="1">
      <alignment horizontal="center"/>
    </xf>
    <xf numFmtId="0" fontId="79" fillId="0" borderId="4" xfId="0" applyFont="1" applyFill="1" applyBorder="1" applyAlignment="1">
      <alignment horizontal="left" vertical="center" wrapText="1"/>
    </xf>
    <xf numFmtId="0" fontId="79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181" fontId="80" fillId="0" borderId="4" xfId="0" applyNumberFormat="1" applyFont="1" applyFill="1" applyBorder="1" applyAlignment="1">
      <alignment horizontal="center" vertical="center" wrapText="1"/>
    </xf>
    <xf numFmtId="181" fontId="81" fillId="0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applyFont="1" applyFill="1" applyBorder="1" applyAlignment="1">
      <alignment vertical="center" wrapText="1"/>
    </xf>
    <xf numFmtId="181" fontId="82" fillId="0" borderId="4" xfId="0" applyNumberFormat="1" applyFont="1" applyFill="1" applyBorder="1" applyAlignment="1">
      <alignment horizontal="center" vertical="center" wrapText="1"/>
    </xf>
    <xf numFmtId="10" fontId="23" fillId="0" borderId="4" xfId="0" applyNumberFormat="1" applyFont="1" applyFill="1" applyBorder="1" applyAlignment="1">
      <alignment horizontal="center"/>
    </xf>
    <xf numFmtId="0" fontId="83" fillId="0" borderId="0" xfId="0" applyFont="1">
      <alignment vertical="center"/>
    </xf>
    <xf numFmtId="0" fontId="84" fillId="0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5" fillId="0" borderId="0" xfId="0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0年表格(上人代会)7.13修改-以此为(王）" xfId="9"/>
    <cellStyle name="60% - 强调文字颜色 3" xfId="10" builtinId="40"/>
    <cellStyle name="超链接" xfId="11" builtinId="8"/>
    <cellStyle name="百分比" xfId="12" builtinId="5"/>
    <cellStyle name="常规_2005全县调整汇总表(常委审定）_2007调整汇总表(局办公会修改向政府汇报）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2011省本级基金预算表（草案，提供预算处）" xfId="22"/>
    <cellStyle name="标题 2" xfId="23" builtinId="17"/>
    <cellStyle name="常规_2005全县调整汇总表(常委审定）_2007调整汇总表(局办公会修改向政府汇报）_2010预算常委会审定方案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2011省本级基金预算表（草案，提供预算处） 2" xfId="54"/>
    <cellStyle name="千位分隔 2" xfId="55"/>
    <cellStyle name="常规 2" xfId="56"/>
    <cellStyle name="常规_2007.12（送人大） 2 3" xfId="57"/>
    <cellStyle name="常规_表格(附件一)修改（正式）元月13日s 2 3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%20%202024&#39044;&#31639;&#25191;&#34892;&#24773;&#20917;&#21644;2025&#24180;&#39044;&#31639;&#33609;&#26696;&#25253;&#21578;&#38468;&#34920;&#65288;&#19978;&#20250;&#29256;&#26412;&#65289;2025.1.11&#65288;&#23450;&#65292;&#25171;&#2136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财政简表"/>
      <sheetName val="2024年公共财政收入表"/>
      <sheetName val="2024年一般公共预算支出（按功能分类）"/>
      <sheetName val="2024年一般公共预算支出（按用途分）"/>
      <sheetName val="2024年政府性基金收入表"/>
      <sheetName val="2024 年政府性基金支出表（按功能分类）"/>
      <sheetName val="2024 年政府性基金支出表（按用途分类）"/>
      <sheetName val="2024年国有资本经营预算收支表"/>
      <sheetName val="2024年社会保险基金预算收支表"/>
      <sheetName val="2025年一般公共预算收支平衡表"/>
      <sheetName val="2025年公共财政收入预算"/>
      <sheetName val="2025年一般预算支出（按功能分类）"/>
      <sheetName val="2025年一般公共预算支出（按用途分）"/>
      <sheetName val="2025年一般公共预算经济分类"/>
      <sheetName val="2025年政府性基金收入预算表 "/>
      <sheetName val="2025年政府性基金支出表（按功能分类）"/>
      <sheetName val="2025 年政府性基金支出表（按用途分类）"/>
      <sheetName val="2025年国有资本经营预算收支表"/>
      <sheetName val="2025年社会保险基金预算收支表"/>
    </sheetNames>
    <sheetDataSet>
      <sheetData sheetId="0"/>
      <sheetData sheetId="1">
        <row r="6">
          <cell r="A6">
            <v>101</v>
          </cell>
          <cell r="B6" t="str">
            <v>一、税收收入</v>
          </cell>
          <cell r="C6">
            <v>19500</v>
          </cell>
          <cell r="D6">
            <v>19500</v>
          </cell>
          <cell r="E6">
            <v>18904</v>
          </cell>
        </row>
        <row r="7">
          <cell r="A7">
            <v>10101</v>
          </cell>
          <cell r="B7" t="str">
            <v>    增值税</v>
          </cell>
          <cell r="C7">
            <v>7830</v>
          </cell>
          <cell r="D7">
            <v>7850</v>
          </cell>
          <cell r="E7">
            <v>7644</v>
          </cell>
        </row>
        <row r="8">
          <cell r="A8">
            <v>10104</v>
          </cell>
          <cell r="B8" t="str">
            <v>    企业所得税</v>
          </cell>
          <cell r="C8">
            <v>528</v>
          </cell>
          <cell r="D8">
            <v>1800</v>
          </cell>
          <cell r="E8">
            <v>1862</v>
          </cell>
        </row>
        <row r="9">
          <cell r="A9">
            <v>10106</v>
          </cell>
          <cell r="B9" t="str">
            <v>    个人所得税</v>
          </cell>
          <cell r="C9">
            <v>528</v>
          </cell>
          <cell r="D9">
            <v>528</v>
          </cell>
          <cell r="E9">
            <v>583</v>
          </cell>
        </row>
        <row r="10">
          <cell r="A10">
            <v>10107</v>
          </cell>
          <cell r="B10" t="str">
            <v>    资源税</v>
          </cell>
          <cell r="C10">
            <v>72</v>
          </cell>
          <cell r="D10">
            <v>57</v>
          </cell>
          <cell r="E10">
            <v>70</v>
          </cell>
        </row>
        <row r="11">
          <cell r="A11">
            <v>10109</v>
          </cell>
          <cell r="B11" t="str">
            <v>    城市维护建设税</v>
          </cell>
          <cell r="C11">
            <v>1280</v>
          </cell>
          <cell r="D11">
            <v>1200</v>
          </cell>
          <cell r="E11">
            <v>1178</v>
          </cell>
        </row>
        <row r="12">
          <cell r="A12">
            <v>10110</v>
          </cell>
          <cell r="B12" t="str">
            <v>    房产税</v>
          </cell>
          <cell r="C12">
            <v>900</v>
          </cell>
          <cell r="D12">
            <v>910</v>
          </cell>
          <cell r="E12">
            <v>1148</v>
          </cell>
        </row>
        <row r="13">
          <cell r="A13">
            <v>10111</v>
          </cell>
          <cell r="B13" t="str">
            <v>    印花税</v>
          </cell>
          <cell r="C13">
            <v>400</v>
          </cell>
          <cell r="D13">
            <v>380</v>
          </cell>
          <cell r="E13">
            <v>382</v>
          </cell>
        </row>
        <row r="14">
          <cell r="A14">
            <v>10112</v>
          </cell>
          <cell r="B14" t="str">
            <v>    城镇土地使用税</v>
          </cell>
          <cell r="C14">
            <v>900</v>
          </cell>
          <cell r="D14">
            <v>1308</v>
          </cell>
          <cell r="E14">
            <v>1278</v>
          </cell>
        </row>
        <row r="15">
          <cell r="A15">
            <v>10113</v>
          </cell>
          <cell r="B15" t="str">
            <v>    土地增值税</v>
          </cell>
          <cell r="C15">
            <v>1500</v>
          </cell>
          <cell r="D15">
            <v>1360</v>
          </cell>
          <cell r="E15">
            <v>1497</v>
          </cell>
        </row>
        <row r="16">
          <cell r="A16">
            <v>10114</v>
          </cell>
          <cell r="B16" t="str">
            <v>    车船税</v>
          </cell>
          <cell r="C16">
            <v>790</v>
          </cell>
          <cell r="D16">
            <v>830</v>
          </cell>
          <cell r="E16">
            <v>820</v>
          </cell>
        </row>
        <row r="17">
          <cell r="A17">
            <v>10118</v>
          </cell>
          <cell r="B17" t="str">
            <v>    耕地占用税</v>
          </cell>
          <cell r="C17">
            <v>1800</v>
          </cell>
          <cell r="D17">
            <v>405</v>
          </cell>
          <cell r="E17">
            <v>273</v>
          </cell>
        </row>
        <row r="18">
          <cell r="A18">
            <v>10119</v>
          </cell>
          <cell r="B18" t="str">
            <v>    契税</v>
          </cell>
          <cell r="C18">
            <v>2900</v>
          </cell>
          <cell r="D18">
            <v>2800</v>
          </cell>
          <cell r="E18">
            <v>2094</v>
          </cell>
        </row>
        <row r="19">
          <cell r="A19">
            <v>10120</v>
          </cell>
          <cell r="B19" t="str">
            <v>    烟叶税</v>
          </cell>
          <cell r="C19">
            <v>60</v>
          </cell>
          <cell r="D19">
            <v>66</v>
          </cell>
          <cell r="E19">
            <v>65</v>
          </cell>
        </row>
        <row r="20">
          <cell r="A20">
            <v>10121</v>
          </cell>
          <cell r="B20" t="str">
            <v>    环境保护税</v>
          </cell>
          <cell r="C20">
            <v>12</v>
          </cell>
          <cell r="D20">
            <v>6</v>
          </cell>
          <cell r="E20">
            <v>10</v>
          </cell>
        </row>
        <row r="21">
          <cell r="A21">
            <v>10199</v>
          </cell>
          <cell r="B21" t="str">
            <v>    其他税收收入</v>
          </cell>
          <cell r="C21">
            <v>0</v>
          </cell>
        </row>
        <row r="22">
          <cell r="A22">
            <v>103</v>
          </cell>
          <cell r="B22" t="str">
            <v>二、非税收入</v>
          </cell>
          <cell r="C22">
            <v>32650</v>
          </cell>
          <cell r="D22">
            <v>32650</v>
          </cell>
          <cell r="E22">
            <v>33317</v>
          </cell>
        </row>
        <row r="23">
          <cell r="A23">
            <v>10302</v>
          </cell>
          <cell r="B23" t="str">
            <v>    专项收入</v>
          </cell>
          <cell r="C23">
            <v>1072</v>
          </cell>
          <cell r="D23">
            <v>1080</v>
          </cell>
          <cell r="E23">
            <v>1074</v>
          </cell>
        </row>
        <row r="24">
          <cell r="A24">
            <v>10304</v>
          </cell>
          <cell r="B24" t="str">
            <v>    行政事业性收费收入</v>
          </cell>
          <cell r="C24">
            <v>3020</v>
          </cell>
          <cell r="D24">
            <v>2344</v>
          </cell>
          <cell r="E24">
            <v>2377</v>
          </cell>
        </row>
        <row r="25">
          <cell r="A25">
            <v>10305</v>
          </cell>
          <cell r="B25" t="str">
            <v>    罚没收入</v>
          </cell>
          <cell r="C25">
            <v>3185</v>
          </cell>
          <cell r="D25">
            <v>2875</v>
          </cell>
          <cell r="E25">
            <v>2983</v>
          </cell>
        </row>
        <row r="26">
          <cell r="A26">
            <v>10306</v>
          </cell>
          <cell r="B26" t="str">
            <v>    国有资本经营收入</v>
          </cell>
          <cell r="C26">
            <v>0</v>
          </cell>
        </row>
        <row r="26">
          <cell r="E26" t="str">
            <v/>
          </cell>
        </row>
        <row r="27">
          <cell r="A27">
            <v>10307</v>
          </cell>
          <cell r="B27" t="str">
            <v>    国有资源(资产)有偿使用收入</v>
          </cell>
          <cell r="C27">
            <v>17784</v>
          </cell>
          <cell r="D27">
            <v>25158</v>
          </cell>
          <cell r="E27">
            <v>25671</v>
          </cell>
        </row>
        <row r="28">
          <cell r="A28">
            <v>10308</v>
          </cell>
          <cell r="B28" t="str">
            <v>    捐赠收入</v>
          </cell>
          <cell r="C28">
            <v>2716</v>
          </cell>
          <cell r="D28">
            <v>9</v>
          </cell>
          <cell r="E28">
            <v>9</v>
          </cell>
        </row>
        <row r="29">
          <cell r="A29">
            <v>10309</v>
          </cell>
          <cell r="B29" t="str">
            <v>    政府住房基金收入</v>
          </cell>
          <cell r="C29">
            <v>259</v>
          </cell>
          <cell r="D29">
            <v>259</v>
          </cell>
          <cell r="E29">
            <v>204</v>
          </cell>
        </row>
        <row r="30">
          <cell r="A30">
            <v>10399</v>
          </cell>
          <cell r="B30" t="str">
            <v>    其他收入</v>
          </cell>
          <cell r="C30">
            <v>4614</v>
          </cell>
          <cell r="D30">
            <v>925</v>
          </cell>
          <cell r="E30">
            <v>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A9">
            <v>2010101</v>
          </cell>
          <cell r="B9" t="str">
            <v>      行政运行</v>
          </cell>
          <cell r="C9">
            <v>787.6</v>
          </cell>
        </row>
        <row r="10">
          <cell r="A10">
            <v>2010102</v>
          </cell>
          <cell r="B10" t="str">
            <v>      一般行政管理事务</v>
          </cell>
          <cell r="C10" t="str">
            <v/>
          </cell>
        </row>
        <row r="11">
          <cell r="A11">
            <v>2010103</v>
          </cell>
          <cell r="B11" t="str">
            <v>      机关服务</v>
          </cell>
          <cell r="C11" t="str">
            <v/>
          </cell>
        </row>
        <row r="12">
          <cell r="A12">
            <v>2010104</v>
          </cell>
          <cell r="B12" t="str">
            <v>      人大会议</v>
          </cell>
          <cell r="C12">
            <v>25</v>
          </cell>
        </row>
        <row r="13">
          <cell r="A13">
            <v>2010105</v>
          </cell>
          <cell r="B13" t="str">
            <v>      人大立法</v>
          </cell>
          <cell r="C13" t="str">
            <v/>
          </cell>
        </row>
        <row r="14">
          <cell r="A14">
            <v>2010106</v>
          </cell>
          <cell r="B14" t="str">
            <v>      人大监督</v>
          </cell>
          <cell r="C14">
            <v>69</v>
          </cell>
        </row>
        <row r="15">
          <cell r="A15">
            <v>2010107</v>
          </cell>
          <cell r="B15" t="str">
            <v>      人大代表履职能力提升</v>
          </cell>
          <cell r="C15" t="str">
            <v/>
          </cell>
        </row>
        <row r="16">
          <cell r="A16">
            <v>2010108</v>
          </cell>
          <cell r="B16" t="str">
            <v>      代表工作</v>
          </cell>
          <cell r="C16">
            <v>19.98</v>
          </cell>
        </row>
        <row r="17">
          <cell r="A17">
            <v>2010109</v>
          </cell>
          <cell r="B17" t="str">
            <v>      人大信访工作</v>
          </cell>
          <cell r="C17" t="str">
            <v/>
          </cell>
        </row>
        <row r="18">
          <cell r="A18">
            <v>2010150</v>
          </cell>
          <cell r="B18" t="str">
            <v>      事业运行</v>
          </cell>
          <cell r="C18" t="str">
            <v/>
          </cell>
        </row>
        <row r="19">
          <cell r="A19">
            <v>2010199</v>
          </cell>
          <cell r="B19" t="str">
            <v>      其他人大事务支出</v>
          </cell>
          <cell r="C19">
            <v>5</v>
          </cell>
        </row>
        <row r="20">
          <cell r="A20">
            <v>20102</v>
          </cell>
          <cell r="B20" t="str">
            <v>    政协事务</v>
          </cell>
          <cell r="C20">
            <v>760</v>
          </cell>
        </row>
        <row r="21">
          <cell r="A21">
            <v>2010201</v>
          </cell>
          <cell r="B21" t="str">
            <v>      行政运行</v>
          </cell>
          <cell r="C21">
            <v>715</v>
          </cell>
        </row>
        <row r="22">
          <cell r="A22">
            <v>2010202</v>
          </cell>
          <cell r="B22" t="str">
            <v>      一般行政管理事务</v>
          </cell>
          <cell r="C22" t="str">
            <v/>
          </cell>
        </row>
        <row r="23">
          <cell r="A23">
            <v>2010203</v>
          </cell>
          <cell r="B23" t="str">
            <v>      机关服务</v>
          </cell>
          <cell r="C23" t="str">
            <v/>
          </cell>
        </row>
        <row r="24">
          <cell r="A24">
            <v>2010204</v>
          </cell>
          <cell r="B24" t="str">
            <v>      政协会议</v>
          </cell>
          <cell r="C24">
            <v>13</v>
          </cell>
        </row>
        <row r="25">
          <cell r="A25">
            <v>2010205</v>
          </cell>
          <cell r="B25" t="str">
            <v>      委员视察</v>
          </cell>
          <cell r="C25">
            <v>20</v>
          </cell>
        </row>
        <row r="26">
          <cell r="A26">
            <v>2010206</v>
          </cell>
          <cell r="B26" t="str">
            <v>      参政议政</v>
          </cell>
          <cell r="C26" t="str">
            <v/>
          </cell>
        </row>
        <row r="27">
          <cell r="A27">
            <v>2010250</v>
          </cell>
          <cell r="B27" t="str">
            <v>      事业运行</v>
          </cell>
          <cell r="C27" t="str">
            <v/>
          </cell>
        </row>
        <row r="28">
          <cell r="A28">
            <v>2010299</v>
          </cell>
          <cell r="B28" t="str">
            <v>      其他政协事务支出</v>
          </cell>
          <cell r="C28">
            <v>12</v>
          </cell>
        </row>
        <row r="29">
          <cell r="A29">
            <v>20103</v>
          </cell>
          <cell r="B29" t="str">
            <v>    政府办公厅(室)及相关机构事务</v>
          </cell>
          <cell r="C29">
            <v>9723.4</v>
          </cell>
        </row>
        <row r="30">
          <cell r="A30">
            <v>2010301</v>
          </cell>
          <cell r="B30" t="str">
            <v>      行政运行</v>
          </cell>
          <cell r="C30">
            <v>8496.4</v>
          </cell>
        </row>
        <row r="31">
          <cell r="A31">
            <v>2010302</v>
          </cell>
          <cell r="B31" t="str">
            <v>      一般行政管理事务</v>
          </cell>
          <cell r="C31" t="str">
            <v/>
          </cell>
        </row>
        <row r="32">
          <cell r="A32">
            <v>2010303</v>
          </cell>
          <cell r="B32" t="str">
            <v>      机关服务</v>
          </cell>
          <cell r="C32">
            <v>100</v>
          </cell>
        </row>
        <row r="33">
          <cell r="A33">
            <v>2010304</v>
          </cell>
          <cell r="B33" t="str">
            <v>      专项服务</v>
          </cell>
          <cell r="C33" t="str">
            <v/>
          </cell>
        </row>
        <row r="34">
          <cell r="A34">
            <v>2010305</v>
          </cell>
          <cell r="B34" t="str">
            <v>      专项业务及机关事务管理</v>
          </cell>
          <cell r="C34">
            <v>1027</v>
          </cell>
        </row>
        <row r="35">
          <cell r="A35">
            <v>2010306</v>
          </cell>
          <cell r="B35" t="str">
            <v>      政务公开审批</v>
          </cell>
          <cell r="C35" t="str">
            <v/>
          </cell>
        </row>
        <row r="36">
          <cell r="A36">
            <v>2010308</v>
          </cell>
          <cell r="B36" t="str">
            <v>      信访事务</v>
          </cell>
        </row>
        <row r="37">
          <cell r="A37">
            <v>2010309</v>
          </cell>
          <cell r="B37" t="str">
            <v>      参事事务</v>
          </cell>
          <cell r="C37" t="str">
            <v/>
          </cell>
        </row>
        <row r="38">
          <cell r="A38">
            <v>2010350</v>
          </cell>
          <cell r="B38" t="str">
            <v>      事业运行</v>
          </cell>
          <cell r="C38">
            <v>100</v>
          </cell>
        </row>
        <row r="39">
          <cell r="A39">
            <v>2010399</v>
          </cell>
          <cell r="B39" t="str">
            <v>      其他政府办公厅（室）及相关机构事务支出</v>
          </cell>
          <cell r="C39" t="str">
            <v/>
          </cell>
        </row>
        <row r="40">
          <cell r="A40">
            <v>20104</v>
          </cell>
          <cell r="B40" t="str">
            <v>    发展与改革事务</v>
          </cell>
          <cell r="C40">
            <v>146.2</v>
          </cell>
        </row>
        <row r="41">
          <cell r="A41">
            <v>2010401</v>
          </cell>
          <cell r="B41" t="str">
            <v>      行政运行</v>
          </cell>
          <cell r="C41">
            <v>46.2</v>
          </cell>
        </row>
        <row r="42">
          <cell r="A42">
            <v>2010402</v>
          </cell>
          <cell r="B42" t="str">
            <v>      一般行政管理事务</v>
          </cell>
          <cell r="C42" t="str">
            <v/>
          </cell>
        </row>
        <row r="43">
          <cell r="A43">
            <v>2010403</v>
          </cell>
          <cell r="B43" t="str">
            <v>      机关服务</v>
          </cell>
          <cell r="C43" t="str">
            <v/>
          </cell>
        </row>
        <row r="44">
          <cell r="A44">
            <v>2010404</v>
          </cell>
          <cell r="B44" t="str">
            <v>      战略规划与实施</v>
          </cell>
          <cell r="C44" t="str">
            <v/>
          </cell>
        </row>
        <row r="45">
          <cell r="A45">
            <v>2010405</v>
          </cell>
          <cell r="B45" t="str">
            <v>      日常经济运行调节</v>
          </cell>
          <cell r="C45" t="str">
            <v/>
          </cell>
        </row>
        <row r="46">
          <cell r="A46">
            <v>2010406</v>
          </cell>
          <cell r="B46" t="str">
            <v>      社会事业发展规划</v>
          </cell>
          <cell r="C46" t="str">
            <v/>
          </cell>
        </row>
        <row r="47">
          <cell r="A47">
            <v>2010407</v>
          </cell>
          <cell r="B47" t="str">
            <v>      经济体制改革研究</v>
          </cell>
          <cell r="C47" t="str">
            <v/>
          </cell>
        </row>
        <row r="48">
          <cell r="A48">
            <v>2010408</v>
          </cell>
          <cell r="B48" t="str">
            <v>      物价管理</v>
          </cell>
          <cell r="C48" t="str">
            <v/>
          </cell>
        </row>
        <row r="49">
          <cell r="A49">
            <v>2010450</v>
          </cell>
          <cell r="B49" t="str">
            <v>      事业运行</v>
          </cell>
          <cell r="C49" t="str">
            <v/>
          </cell>
        </row>
        <row r="50">
          <cell r="A50">
            <v>2010499</v>
          </cell>
          <cell r="B50" t="str">
            <v>      其他发展与改革事务支出</v>
          </cell>
          <cell r="C50">
            <v>100</v>
          </cell>
        </row>
        <row r="51">
          <cell r="A51">
            <v>20105</v>
          </cell>
          <cell r="B51" t="str">
            <v>    统计信息事务</v>
          </cell>
          <cell r="C51">
            <v>539.3</v>
          </cell>
        </row>
        <row r="52">
          <cell r="A52">
            <v>2010501</v>
          </cell>
          <cell r="B52" t="str">
            <v>      行政运行</v>
          </cell>
          <cell r="C52">
            <v>465.3</v>
          </cell>
        </row>
        <row r="53">
          <cell r="A53">
            <v>2010502</v>
          </cell>
          <cell r="B53" t="str">
            <v>      一般行政管理事务</v>
          </cell>
          <cell r="C53" t="str">
            <v/>
          </cell>
        </row>
        <row r="54">
          <cell r="A54">
            <v>2010503</v>
          </cell>
          <cell r="B54" t="str">
            <v>      机关服务</v>
          </cell>
          <cell r="C54" t="str">
            <v/>
          </cell>
        </row>
        <row r="55">
          <cell r="A55">
            <v>2010504</v>
          </cell>
          <cell r="B55" t="str">
            <v>      信息事务</v>
          </cell>
          <cell r="C55" t="str">
            <v/>
          </cell>
        </row>
        <row r="56">
          <cell r="A56">
            <v>2010505</v>
          </cell>
          <cell r="B56" t="str">
            <v>      专项统计业务</v>
          </cell>
          <cell r="C56">
            <v>6</v>
          </cell>
        </row>
        <row r="57">
          <cell r="A57">
            <v>2010506</v>
          </cell>
          <cell r="B57" t="str">
            <v>      统计管理</v>
          </cell>
          <cell r="C57" t="str">
            <v/>
          </cell>
        </row>
        <row r="58">
          <cell r="A58">
            <v>2010507</v>
          </cell>
          <cell r="B58" t="str">
            <v>      专项普查活动</v>
          </cell>
          <cell r="C58">
            <v>38</v>
          </cell>
        </row>
        <row r="59">
          <cell r="A59">
            <v>2010508</v>
          </cell>
          <cell r="B59" t="str">
            <v>      统计抽样调查</v>
          </cell>
          <cell r="C59">
            <v>30</v>
          </cell>
        </row>
        <row r="60">
          <cell r="A60">
            <v>2010550</v>
          </cell>
          <cell r="B60" t="str">
            <v>      事业运行</v>
          </cell>
          <cell r="C60" t="str">
            <v/>
          </cell>
        </row>
        <row r="61">
          <cell r="A61">
            <v>2010599</v>
          </cell>
          <cell r="B61" t="str">
            <v>      其他统计信息事务支出</v>
          </cell>
          <cell r="C61" t="str">
            <v/>
          </cell>
        </row>
        <row r="62">
          <cell r="A62">
            <v>20106</v>
          </cell>
          <cell r="B62" t="str">
            <v>    财政事务</v>
          </cell>
          <cell r="C62">
            <v>1350.6</v>
          </cell>
        </row>
        <row r="63">
          <cell r="A63">
            <v>2010601</v>
          </cell>
          <cell r="B63" t="str">
            <v>      行政运行</v>
          </cell>
          <cell r="C63">
            <v>952.6</v>
          </cell>
        </row>
        <row r="64">
          <cell r="A64">
            <v>2010602</v>
          </cell>
          <cell r="B64" t="str">
            <v>      一般行政管理事务</v>
          </cell>
          <cell r="C64" t="str">
            <v/>
          </cell>
        </row>
        <row r="65">
          <cell r="A65">
            <v>2010603</v>
          </cell>
          <cell r="B65" t="str">
            <v>      机关服务</v>
          </cell>
          <cell r="C65" t="str">
            <v/>
          </cell>
        </row>
        <row r="66">
          <cell r="A66">
            <v>2010604</v>
          </cell>
          <cell r="B66" t="str">
            <v>      预算改革业务</v>
          </cell>
          <cell r="C66" t="str">
            <v/>
          </cell>
        </row>
        <row r="67">
          <cell r="A67">
            <v>2010605</v>
          </cell>
          <cell r="B67" t="str">
            <v>      财政国库业务</v>
          </cell>
          <cell r="C67" t="str">
            <v/>
          </cell>
        </row>
        <row r="68">
          <cell r="A68">
            <v>2010606</v>
          </cell>
          <cell r="B68" t="str">
            <v>      财政监察</v>
          </cell>
          <cell r="C68" t="str">
            <v/>
          </cell>
        </row>
        <row r="69">
          <cell r="A69">
            <v>2010607</v>
          </cell>
          <cell r="B69" t="str">
            <v>      信息化建设</v>
          </cell>
          <cell r="C69">
            <v>75</v>
          </cell>
        </row>
        <row r="70">
          <cell r="A70">
            <v>2010608</v>
          </cell>
          <cell r="B70" t="str">
            <v>      财政委托业务支出</v>
          </cell>
          <cell r="C70">
            <v>293</v>
          </cell>
        </row>
        <row r="71">
          <cell r="A71">
            <v>2010650</v>
          </cell>
          <cell r="B71" t="str">
            <v>      事业运行</v>
          </cell>
          <cell r="C71" t="str">
            <v/>
          </cell>
        </row>
        <row r="72">
          <cell r="A72">
            <v>2010699</v>
          </cell>
          <cell r="B72" t="str">
            <v>      其他财政事务支出</v>
          </cell>
          <cell r="C72">
            <v>30</v>
          </cell>
        </row>
        <row r="73">
          <cell r="A73">
            <v>20107</v>
          </cell>
          <cell r="B73" t="str">
            <v>    税收事务</v>
          </cell>
          <cell r="C73">
            <v>334</v>
          </cell>
        </row>
        <row r="74">
          <cell r="A74">
            <v>2010701</v>
          </cell>
          <cell r="B74" t="str">
            <v>      行政运行</v>
          </cell>
          <cell r="C74">
            <v>319</v>
          </cell>
        </row>
        <row r="75">
          <cell r="A75">
            <v>2010702</v>
          </cell>
          <cell r="B75" t="str">
            <v>      一般行政管理事务</v>
          </cell>
          <cell r="C75" t="str">
            <v/>
          </cell>
        </row>
        <row r="76">
          <cell r="A76">
            <v>2010703</v>
          </cell>
          <cell r="B76" t="str">
            <v>      机关服务</v>
          </cell>
          <cell r="C76" t="str">
            <v/>
          </cell>
        </row>
        <row r="77">
          <cell r="A77">
            <v>2010709</v>
          </cell>
          <cell r="B77" t="str">
            <v>      信息化建设</v>
          </cell>
          <cell r="C77" t="str">
            <v/>
          </cell>
        </row>
        <row r="78">
          <cell r="A78">
            <v>2010710</v>
          </cell>
          <cell r="B78" t="str">
            <v>      税收业务</v>
          </cell>
          <cell r="C78">
            <v>15</v>
          </cell>
        </row>
        <row r="79">
          <cell r="A79">
            <v>2010750</v>
          </cell>
          <cell r="B79" t="str">
            <v>      事业运行</v>
          </cell>
          <cell r="C79" t="str">
            <v/>
          </cell>
        </row>
        <row r="80">
          <cell r="A80">
            <v>2010799</v>
          </cell>
          <cell r="B80" t="str">
            <v>      其他税收事务支出</v>
          </cell>
          <cell r="C80" t="str">
            <v/>
          </cell>
        </row>
        <row r="81">
          <cell r="A81">
            <v>20108</v>
          </cell>
          <cell r="B81" t="str">
            <v>    审计事务</v>
          </cell>
          <cell r="C81">
            <v>0</v>
          </cell>
        </row>
        <row r="82">
          <cell r="A82">
            <v>2010801</v>
          </cell>
          <cell r="B82" t="str">
            <v>      行政运行</v>
          </cell>
          <cell r="C82" t="str">
            <v/>
          </cell>
        </row>
        <row r="83">
          <cell r="A83">
            <v>2010802</v>
          </cell>
          <cell r="B83" t="str">
            <v>      一般行政管理事务</v>
          </cell>
          <cell r="C83" t="str">
            <v/>
          </cell>
        </row>
        <row r="84">
          <cell r="A84">
            <v>2010803</v>
          </cell>
          <cell r="B84" t="str">
            <v>      机关服务</v>
          </cell>
          <cell r="C84" t="str">
            <v/>
          </cell>
        </row>
        <row r="85">
          <cell r="A85">
            <v>2010804</v>
          </cell>
          <cell r="B85" t="str">
            <v>      审计业务</v>
          </cell>
          <cell r="C85" t="str">
            <v/>
          </cell>
        </row>
        <row r="86">
          <cell r="A86">
            <v>2010805</v>
          </cell>
          <cell r="B86" t="str">
            <v>      审计管理</v>
          </cell>
          <cell r="C86" t="str">
            <v/>
          </cell>
        </row>
        <row r="87">
          <cell r="A87">
            <v>2010806</v>
          </cell>
          <cell r="B87" t="str">
            <v>      信息化建设</v>
          </cell>
          <cell r="C87" t="str">
            <v/>
          </cell>
        </row>
        <row r="88">
          <cell r="A88">
            <v>2010850</v>
          </cell>
          <cell r="B88" t="str">
            <v>      事业运行</v>
          </cell>
          <cell r="C88" t="str">
            <v/>
          </cell>
        </row>
        <row r="89">
          <cell r="A89">
            <v>2010899</v>
          </cell>
          <cell r="B89" t="str">
            <v>      其他审计事务支出</v>
          </cell>
          <cell r="C89" t="str">
            <v/>
          </cell>
        </row>
        <row r="90">
          <cell r="A90">
            <v>20109</v>
          </cell>
          <cell r="B90" t="str">
            <v>    海关事务</v>
          </cell>
          <cell r="C90">
            <v>0</v>
          </cell>
        </row>
        <row r="91">
          <cell r="A91">
            <v>2010901</v>
          </cell>
          <cell r="B91" t="str">
            <v>      行政运行</v>
          </cell>
          <cell r="C91" t="str">
            <v/>
          </cell>
        </row>
        <row r="92">
          <cell r="A92">
            <v>2010902</v>
          </cell>
          <cell r="B92" t="str">
            <v>      一般行政管理事务</v>
          </cell>
          <cell r="C92" t="str">
            <v/>
          </cell>
        </row>
        <row r="93">
          <cell r="A93">
            <v>2010903</v>
          </cell>
          <cell r="B93" t="str">
            <v>      机关服务</v>
          </cell>
          <cell r="C93" t="str">
            <v/>
          </cell>
        </row>
        <row r="94">
          <cell r="A94">
            <v>2010905</v>
          </cell>
          <cell r="B94" t="str">
            <v>      缉私办案</v>
          </cell>
          <cell r="C94" t="str">
            <v/>
          </cell>
        </row>
        <row r="95">
          <cell r="A95">
            <v>2010907</v>
          </cell>
          <cell r="B95" t="str">
            <v>      口岸管理</v>
          </cell>
          <cell r="C95" t="str">
            <v/>
          </cell>
        </row>
        <row r="96">
          <cell r="A96">
            <v>2010908</v>
          </cell>
          <cell r="B96" t="str">
            <v>      信息化建设</v>
          </cell>
          <cell r="C96" t="str">
            <v/>
          </cell>
        </row>
        <row r="97">
          <cell r="A97">
            <v>2010909</v>
          </cell>
          <cell r="B97" t="str">
            <v>      海关关务</v>
          </cell>
          <cell r="C97" t="str">
            <v/>
          </cell>
        </row>
        <row r="98">
          <cell r="A98">
            <v>2010910</v>
          </cell>
          <cell r="B98" t="str">
            <v>      关税征管</v>
          </cell>
          <cell r="C98" t="str">
            <v/>
          </cell>
        </row>
        <row r="99">
          <cell r="A99">
            <v>2010911</v>
          </cell>
          <cell r="B99" t="str">
            <v>      海关监管</v>
          </cell>
          <cell r="C99" t="str">
            <v/>
          </cell>
        </row>
        <row r="100">
          <cell r="A100">
            <v>2010912</v>
          </cell>
          <cell r="B100" t="str">
            <v>      检验检疫</v>
          </cell>
          <cell r="C100" t="str">
            <v/>
          </cell>
        </row>
        <row r="101">
          <cell r="A101">
            <v>2010950</v>
          </cell>
          <cell r="B101" t="str">
            <v>      事业运行</v>
          </cell>
          <cell r="C101" t="str">
            <v/>
          </cell>
        </row>
        <row r="102">
          <cell r="A102">
            <v>2010999</v>
          </cell>
          <cell r="B102" t="str">
            <v>      其他海关事务支出</v>
          </cell>
          <cell r="C102" t="str">
            <v/>
          </cell>
        </row>
        <row r="103">
          <cell r="A103">
            <v>20111</v>
          </cell>
          <cell r="B103" t="str">
            <v>    纪检监察事务</v>
          </cell>
          <cell r="C103">
            <v>1770.9</v>
          </cell>
        </row>
        <row r="104">
          <cell r="A104">
            <v>2011101</v>
          </cell>
          <cell r="B104" t="str">
            <v>      行政运行</v>
          </cell>
          <cell r="C104">
            <v>1637.9</v>
          </cell>
        </row>
        <row r="105">
          <cell r="A105">
            <v>2011102</v>
          </cell>
          <cell r="B105" t="str">
            <v>      一般行政管理事务</v>
          </cell>
          <cell r="C105" t="str">
            <v/>
          </cell>
        </row>
        <row r="106">
          <cell r="A106">
            <v>2011103</v>
          </cell>
          <cell r="B106" t="str">
            <v>      机关服务</v>
          </cell>
          <cell r="C106" t="str">
            <v/>
          </cell>
        </row>
        <row r="107">
          <cell r="A107">
            <v>2011104</v>
          </cell>
          <cell r="B107" t="str">
            <v>      大案要案查处</v>
          </cell>
          <cell r="C107">
            <v>80</v>
          </cell>
        </row>
        <row r="108">
          <cell r="A108">
            <v>2011105</v>
          </cell>
          <cell r="B108" t="str">
            <v>      派驻派出机构</v>
          </cell>
          <cell r="C108" t="str">
            <v/>
          </cell>
        </row>
        <row r="109">
          <cell r="A109">
            <v>2011106</v>
          </cell>
          <cell r="B109" t="str">
            <v>      巡视工作</v>
          </cell>
          <cell r="C109">
            <v>33</v>
          </cell>
        </row>
        <row r="110">
          <cell r="A110">
            <v>2011150</v>
          </cell>
          <cell r="B110" t="str">
            <v>      事业运行</v>
          </cell>
          <cell r="C110" t="str">
            <v/>
          </cell>
        </row>
        <row r="111">
          <cell r="A111">
            <v>2011199</v>
          </cell>
          <cell r="B111" t="str">
            <v>      其他纪检监察事务支出</v>
          </cell>
          <cell r="C111">
            <v>20</v>
          </cell>
        </row>
        <row r="112">
          <cell r="A112">
            <v>20113</v>
          </cell>
          <cell r="B112" t="str">
            <v>    商贸事务</v>
          </cell>
          <cell r="C112">
            <v>1051.4</v>
          </cell>
        </row>
        <row r="113">
          <cell r="A113">
            <v>2011301</v>
          </cell>
          <cell r="B113" t="str">
            <v>      行政运行</v>
          </cell>
          <cell r="C113">
            <v>983.4</v>
          </cell>
        </row>
        <row r="114">
          <cell r="A114">
            <v>2011302</v>
          </cell>
          <cell r="B114" t="str">
            <v>      一般行政管理事务</v>
          </cell>
          <cell r="C114" t="str">
            <v/>
          </cell>
        </row>
        <row r="115">
          <cell r="A115">
            <v>2011303</v>
          </cell>
          <cell r="B115" t="str">
            <v>      机关服务</v>
          </cell>
          <cell r="C115" t="str">
            <v/>
          </cell>
        </row>
        <row r="116">
          <cell r="A116">
            <v>2011304</v>
          </cell>
          <cell r="B116" t="str">
            <v>      对外贸易管理</v>
          </cell>
          <cell r="C116" t="str">
            <v/>
          </cell>
        </row>
        <row r="117">
          <cell r="A117">
            <v>2011305</v>
          </cell>
          <cell r="B117" t="str">
            <v>      国际经济合作</v>
          </cell>
          <cell r="C117" t="str">
            <v/>
          </cell>
        </row>
        <row r="118">
          <cell r="A118">
            <v>2011306</v>
          </cell>
          <cell r="B118" t="str">
            <v>      外资管理</v>
          </cell>
          <cell r="C118" t="str">
            <v/>
          </cell>
        </row>
        <row r="119">
          <cell r="A119">
            <v>2011307</v>
          </cell>
          <cell r="B119" t="str">
            <v>      国内贸易管理</v>
          </cell>
          <cell r="C119" t="str">
            <v/>
          </cell>
        </row>
        <row r="120">
          <cell r="A120">
            <v>2011308</v>
          </cell>
          <cell r="B120" t="str">
            <v>      招商引资</v>
          </cell>
          <cell r="C120" t="str">
            <v/>
          </cell>
        </row>
        <row r="121">
          <cell r="A121">
            <v>2011350</v>
          </cell>
          <cell r="B121" t="str">
            <v>      事业运行</v>
          </cell>
          <cell r="C121" t="str">
            <v/>
          </cell>
        </row>
        <row r="122">
          <cell r="A122">
            <v>2011399</v>
          </cell>
          <cell r="B122" t="str">
            <v>      其他商贸事务支出</v>
          </cell>
          <cell r="C122">
            <v>68</v>
          </cell>
        </row>
        <row r="123">
          <cell r="A123">
            <v>20114</v>
          </cell>
          <cell r="B123" t="str">
            <v>    知识产权事务</v>
          </cell>
          <cell r="C123">
            <v>0</v>
          </cell>
        </row>
        <row r="124">
          <cell r="A124">
            <v>2011401</v>
          </cell>
          <cell r="B124" t="str">
            <v>      行政运行</v>
          </cell>
          <cell r="C124" t="str">
            <v/>
          </cell>
        </row>
        <row r="125">
          <cell r="A125">
            <v>2011402</v>
          </cell>
          <cell r="B125" t="str">
            <v>      一般行政管理事务</v>
          </cell>
          <cell r="C125" t="str">
            <v/>
          </cell>
        </row>
        <row r="126">
          <cell r="A126">
            <v>2011403</v>
          </cell>
          <cell r="B126" t="str">
            <v>      机关服务</v>
          </cell>
          <cell r="C126" t="str">
            <v/>
          </cell>
        </row>
        <row r="127">
          <cell r="A127">
            <v>2011404</v>
          </cell>
          <cell r="B127" t="str">
            <v>      专利审批</v>
          </cell>
          <cell r="C127" t="str">
            <v/>
          </cell>
        </row>
        <row r="128">
          <cell r="A128">
            <v>2011405</v>
          </cell>
          <cell r="B128" t="str">
            <v>      知识产权战略和规划</v>
          </cell>
          <cell r="C128" t="str">
            <v/>
          </cell>
        </row>
        <row r="129">
          <cell r="A129">
            <v>2011408</v>
          </cell>
          <cell r="B129" t="str">
            <v>      国际合作与交流</v>
          </cell>
          <cell r="C129" t="str">
            <v/>
          </cell>
        </row>
        <row r="130">
          <cell r="A130">
            <v>2011409</v>
          </cell>
          <cell r="B130" t="str">
            <v>      知识产权宏观管理</v>
          </cell>
          <cell r="C130" t="str">
            <v/>
          </cell>
        </row>
        <row r="131">
          <cell r="A131">
            <v>2011410</v>
          </cell>
          <cell r="B131" t="str">
            <v>      商标管理</v>
          </cell>
          <cell r="C131" t="str">
            <v/>
          </cell>
        </row>
        <row r="132">
          <cell r="A132">
            <v>2011411</v>
          </cell>
          <cell r="B132" t="str">
            <v>      原产地地理标志管理</v>
          </cell>
          <cell r="C132" t="str">
            <v/>
          </cell>
        </row>
        <row r="133">
          <cell r="A133">
            <v>2011450</v>
          </cell>
          <cell r="B133" t="str">
            <v>      事业运行</v>
          </cell>
          <cell r="C133" t="str">
            <v/>
          </cell>
        </row>
        <row r="134">
          <cell r="A134">
            <v>2011499</v>
          </cell>
          <cell r="B134" t="str">
            <v>      其他知识产权事务支出</v>
          </cell>
          <cell r="C134" t="str">
            <v/>
          </cell>
        </row>
        <row r="135">
          <cell r="A135">
            <v>20123</v>
          </cell>
          <cell r="B135" t="str">
            <v>    民族事务</v>
          </cell>
          <cell r="C135">
            <v>218.9</v>
          </cell>
        </row>
        <row r="136">
          <cell r="A136">
            <v>2012301</v>
          </cell>
          <cell r="B136" t="str">
            <v>      行政运行</v>
          </cell>
          <cell r="C136">
            <v>185.9</v>
          </cell>
        </row>
        <row r="137">
          <cell r="A137">
            <v>2012302</v>
          </cell>
          <cell r="B137" t="str">
            <v>      一般行政管理事务</v>
          </cell>
          <cell r="C137" t="str">
            <v/>
          </cell>
        </row>
        <row r="138">
          <cell r="A138">
            <v>2012303</v>
          </cell>
          <cell r="B138" t="str">
            <v>      机关服务</v>
          </cell>
          <cell r="C138" t="str">
            <v/>
          </cell>
        </row>
        <row r="139">
          <cell r="A139">
            <v>2012304</v>
          </cell>
          <cell r="B139" t="str">
            <v>      民族工作专项</v>
          </cell>
          <cell r="C139">
            <v>28</v>
          </cell>
        </row>
        <row r="140">
          <cell r="A140">
            <v>2012350</v>
          </cell>
          <cell r="B140" t="str">
            <v>      事业运行</v>
          </cell>
          <cell r="C140" t="str">
            <v/>
          </cell>
        </row>
        <row r="141">
          <cell r="A141">
            <v>2012399</v>
          </cell>
          <cell r="B141" t="str">
            <v>      其他民族事务支出</v>
          </cell>
          <cell r="C141">
            <v>5</v>
          </cell>
        </row>
        <row r="142">
          <cell r="A142">
            <v>20125</v>
          </cell>
          <cell r="B142" t="str">
            <v>    港澳台事务</v>
          </cell>
          <cell r="C142">
            <v>0</v>
          </cell>
        </row>
        <row r="143">
          <cell r="A143">
            <v>2012501</v>
          </cell>
          <cell r="B143" t="str">
            <v>      行政运行</v>
          </cell>
          <cell r="C143" t="str">
            <v/>
          </cell>
        </row>
        <row r="144">
          <cell r="A144">
            <v>2012502</v>
          </cell>
          <cell r="B144" t="str">
            <v>      一般行政管理事务</v>
          </cell>
          <cell r="C144" t="str">
            <v/>
          </cell>
        </row>
        <row r="145">
          <cell r="A145">
            <v>2012503</v>
          </cell>
          <cell r="B145" t="str">
            <v>      机关服务</v>
          </cell>
          <cell r="C145" t="str">
            <v/>
          </cell>
        </row>
        <row r="146">
          <cell r="A146">
            <v>2012504</v>
          </cell>
          <cell r="B146" t="str">
            <v>      港澳事务</v>
          </cell>
          <cell r="C146" t="str">
            <v/>
          </cell>
        </row>
        <row r="147">
          <cell r="A147">
            <v>2012505</v>
          </cell>
          <cell r="B147" t="str">
            <v>      台湾事务</v>
          </cell>
          <cell r="C147" t="str">
            <v/>
          </cell>
        </row>
        <row r="148">
          <cell r="A148">
            <v>2012550</v>
          </cell>
          <cell r="B148" t="str">
            <v>      事业运行</v>
          </cell>
          <cell r="C148" t="str">
            <v/>
          </cell>
        </row>
        <row r="149">
          <cell r="A149">
            <v>2012599</v>
          </cell>
          <cell r="B149" t="str">
            <v>      其他港澳台事务支出</v>
          </cell>
          <cell r="C149" t="str">
            <v/>
          </cell>
        </row>
        <row r="150">
          <cell r="A150">
            <v>20126</v>
          </cell>
          <cell r="B150" t="str">
            <v>    档案事务</v>
          </cell>
          <cell r="C150">
            <v>287.1</v>
          </cell>
        </row>
        <row r="151">
          <cell r="A151">
            <v>2012601</v>
          </cell>
          <cell r="B151" t="str">
            <v>      行政运行</v>
          </cell>
          <cell r="C151">
            <v>287.1</v>
          </cell>
        </row>
        <row r="152">
          <cell r="A152">
            <v>2012602</v>
          </cell>
          <cell r="B152" t="str">
            <v>      一般行政管理事务</v>
          </cell>
          <cell r="C152" t="str">
            <v/>
          </cell>
        </row>
        <row r="153">
          <cell r="A153">
            <v>2012603</v>
          </cell>
          <cell r="B153" t="str">
            <v>      机关服务</v>
          </cell>
          <cell r="C153" t="str">
            <v/>
          </cell>
        </row>
        <row r="154">
          <cell r="A154">
            <v>2012604</v>
          </cell>
          <cell r="B154" t="str">
            <v>      档案馆</v>
          </cell>
          <cell r="C154" t="str">
            <v/>
          </cell>
        </row>
        <row r="155">
          <cell r="A155">
            <v>2012699</v>
          </cell>
          <cell r="B155" t="str">
            <v>      其他档案事务支出</v>
          </cell>
          <cell r="C155" t="str">
            <v/>
          </cell>
        </row>
        <row r="156">
          <cell r="A156">
            <v>20128</v>
          </cell>
          <cell r="B156" t="str">
            <v>    民主党派及工商联事务</v>
          </cell>
          <cell r="C156">
            <v>0</v>
          </cell>
        </row>
        <row r="157">
          <cell r="A157">
            <v>2012801</v>
          </cell>
          <cell r="B157" t="str">
            <v>      行政运行</v>
          </cell>
          <cell r="C157" t="str">
            <v/>
          </cell>
        </row>
        <row r="158">
          <cell r="A158">
            <v>2012802</v>
          </cell>
          <cell r="B158" t="str">
            <v>      一般行政管理事务</v>
          </cell>
          <cell r="C158" t="str">
            <v/>
          </cell>
        </row>
        <row r="159">
          <cell r="A159">
            <v>2012803</v>
          </cell>
          <cell r="B159" t="str">
            <v>      机关服务</v>
          </cell>
          <cell r="C159" t="str">
            <v/>
          </cell>
        </row>
        <row r="160">
          <cell r="A160">
            <v>2012804</v>
          </cell>
          <cell r="B160" t="str">
            <v>      参政议政</v>
          </cell>
          <cell r="C160" t="str">
            <v/>
          </cell>
        </row>
        <row r="161">
          <cell r="A161">
            <v>2012850</v>
          </cell>
          <cell r="B161" t="str">
            <v>      事业运行</v>
          </cell>
          <cell r="C161" t="str">
            <v/>
          </cell>
        </row>
        <row r="162">
          <cell r="A162">
            <v>2012899</v>
          </cell>
          <cell r="B162" t="str">
            <v>      其他民主党派及工商联事务支出</v>
          </cell>
          <cell r="C162" t="str">
            <v/>
          </cell>
        </row>
        <row r="163">
          <cell r="A163">
            <v>20129</v>
          </cell>
          <cell r="B163" t="str">
            <v>    群众团体事务</v>
          </cell>
          <cell r="C163">
            <v>319.6</v>
          </cell>
        </row>
        <row r="164">
          <cell r="A164">
            <v>2012901</v>
          </cell>
          <cell r="B164" t="str">
            <v>      行政运行</v>
          </cell>
          <cell r="C164">
            <v>160.6</v>
          </cell>
        </row>
        <row r="165">
          <cell r="A165">
            <v>2012902</v>
          </cell>
          <cell r="B165" t="str">
            <v>      一般行政管理事务</v>
          </cell>
          <cell r="C165">
            <v>18</v>
          </cell>
        </row>
        <row r="166">
          <cell r="A166">
            <v>2012903</v>
          </cell>
          <cell r="B166" t="str">
            <v>      机关服务</v>
          </cell>
          <cell r="C166" t="str">
            <v/>
          </cell>
        </row>
        <row r="167">
          <cell r="A167">
            <v>2012906</v>
          </cell>
          <cell r="B167" t="str">
            <v>      工会事务</v>
          </cell>
          <cell r="C167">
            <v>1</v>
          </cell>
        </row>
        <row r="168">
          <cell r="A168">
            <v>2012950</v>
          </cell>
          <cell r="B168" t="str">
            <v>      事业运行</v>
          </cell>
          <cell r="C168" t="str">
            <v/>
          </cell>
        </row>
        <row r="169">
          <cell r="A169">
            <v>2012999</v>
          </cell>
          <cell r="B169" t="str">
            <v>      其他群众团体事务支出</v>
          </cell>
          <cell r="C169">
            <v>140</v>
          </cell>
        </row>
        <row r="170">
          <cell r="A170">
            <v>20131</v>
          </cell>
          <cell r="B170" t="str">
            <v>    党委办公厅（室）及相关机构事务</v>
          </cell>
          <cell r="C170">
            <v>1887.6</v>
          </cell>
        </row>
        <row r="171">
          <cell r="A171">
            <v>2013101</v>
          </cell>
          <cell r="B171" t="str">
            <v>      行政运行</v>
          </cell>
          <cell r="C171">
            <v>1887.6</v>
          </cell>
        </row>
        <row r="172">
          <cell r="A172">
            <v>2013102</v>
          </cell>
          <cell r="B172" t="str">
            <v>      一般行政管理事务</v>
          </cell>
          <cell r="C172" t="str">
            <v/>
          </cell>
        </row>
        <row r="173">
          <cell r="A173">
            <v>2013103</v>
          </cell>
          <cell r="B173" t="str">
            <v>      机关服务</v>
          </cell>
          <cell r="C173" t="str">
            <v/>
          </cell>
        </row>
        <row r="174">
          <cell r="A174">
            <v>2013105</v>
          </cell>
          <cell r="B174" t="str">
            <v>      专项业务</v>
          </cell>
          <cell r="C174" t="str">
            <v/>
          </cell>
        </row>
        <row r="175">
          <cell r="A175">
            <v>2013150</v>
          </cell>
          <cell r="B175" t="str">
            <v>      事业运行</v>
          </cell>
          <cell r="C175" t="str">
            <v/>
          </cell>
        </row>
        <row r="176">
          <cell r="A176">
            <v>2013199</v>
          </cell>
          <cell r="B176" t="str">
            <v>      其他党委办公厅（室）及相关机构事务支出</v>
          </cell>
          <cell r="C176" t="str">
            <v/>
          </cell>
        </row>
        <row r="177">
          <cell r="A177">
            <v>20132</v>
          </cell>
          <cell r="B177" t="str">
            <v>    组织事务</v>
          </cell>
          <cell r="C177">
            <v>2231.7</v>
          </cell>
        </row>
        <row r="178">
          <cell r="A178">
            <v>2013201</v>
          </cell>
          <cell r="B178" t="str">
            <v>      行政运行</v>
          </cell>
          <cell r="C178">
            <v>799.7</v>
          </cell>
        </row>
        <row r="179">
          <cell r="A179">
            <v>2013202</v>
          </cell>
          <cell r="B179" t="str">
            <v>      一般行政管理事务</v>
          </cell>
          <cell r="C179" t="str">
            <v/>
          </cell>
        </row>
        <row r="180">
          <cell r="A180">
            <v>2013203</v>
          </cell>
          <cell r="B180" t="str">
            <v>      机关服务</v>
          </cell>
          <cell r="C180" t="str">
            <v/>
          </cell>
        </row>
        <row r="181">
          <cell r="A181">
            <v>2013204</v>
          </cell>
          <cell r="B181" t="str">
            <v>      公务员事务</v>
          </cell>
          <cell r="C181" t="str">
            <v/>
          </cell>
        </row>
        <row r="182">
          <cell r="A182">
            <v>2013250</v>
          </cell>
          <cell r="B182" t="str">
            <v>      事业运行</v>
          </cell>
          <cell r="C182" t="str">
            <v/>
          </cell>
        </row>
        <row r="183">
          <cell r="A183">
            <v>2013299</v>
          </cell>
          <cell r="B183" t="str">
            <v>      其他组织事务支出</v>
          </cell>
          <cell r="C183">
            <v>1432</v>
          </cell>
        </row>
        <row r="184">
          <cell r="A184">
            <v>20133</v>
          </cell>
          <cell r="B184" t="str">
            <v>    宣传事务</v>
          </cell>
          <cell r="C184">
            <v>719.4</v>
          </cell>
        </row>
        <row r="185">
          <cell r="A185">
            <v>2013301</v>
          </cell>
          <cell r="B185" t="str">
            <v>      行政运行</v>
          </cell>
          <cell r="C185">
            <v>686.4</v>
          </cell>
        </row>
        <row r="186">
          <cell r="A186">
            <v>2013302</v>
          </cell>
          <cell r="B186" t="str">
            <v>      一般行政管理事务</v>
          </cell>
          <cell r="C186" t="str">
            <v/>
          </cell>
        </row>
        <row r="187">
          <cell r="A187">
            <v>2013303</v>
          </cell>
          <cell r="B187" t="str">
            <v>      机关服务</v>
          </cell>
          <cell r="C187" t="str">
            <v/>
          </cell>
        </row>
        <row r="188">
          <cell r="A188">
            <v>2013304</v>
          </cell>
          <cell r="B188" t="str">
            <v>      宣传管理</v>
          </cell>
          <cell r="C188" t="str">
            <v/>
          </cell>
        </row>
        <row r="189">
          <cell r="A189">
            <v>2013350</v>
          </cell>
          <cell r="B189" t="str">
            <v>      事业运行</v>
          </cell>
          <cell r="C189" t="str">
            <v/>
          </cell>
        </row>
        <row r="190">
          <cell r="A190">
            <v>2013399</v>
          </cell>
          <cell r="B190" t="str">
            <v>      其他宣传事务支出</v>
          </cell>
          <cell r="C190">
            <v>33</v>
          </cell>
        </row>
        <row r="191">
          <cell r="A191">
            <v>20134</v>
          </cell>
          <cell r="B191" t="str">
            <v>    统战事务</v>
          </cell>
          <cell r="C191">
            <v>13</v>
          </cell>
        </row>
        <row r="192">
          <cell r="A192">
            <v>2013401</v>
          </cell>
          <cell r="B192" t="str">
            <v>      行政运行</v>
          </cell>
          <cell r="C192">
            <v>11</v>
          </cell>
        </row>
        <row r="193">
          <cell r="A193">
            <v>2013402</v>
          </cell>
          <cell r="B193" t="str">
            <v>      一般行政管理事务</v>
          </cell>
          <cell r="C193" t="str">
            <v/>
          </cell>
        </row>
        <row r="194">
          <cell r="A194">
            <v>2013403</v>
          </cell>
          <cell r="B194" t="str">
            <v>      机关服务</v>
          </cell>
          <cell r="C194" t="str">
            <v/>
          </cell>
        </row>
        <row r="195">
          <cell r="A195">
            <v>2013404</v>
          </cell>
          <cell r="B195" t="str">
            <v>      宗教事务</v>
          </cell>
          <cell r="C195">
            <v>2</v>
          </cell>
        </row>
        <row r="196">
          <cell r="A196">
            <v>2013405</v>
          </cell>
          <cell r="B196" t="str">
            <v>      华侨事务</v>
          </cell>
          <cell r="C196" t="str">
            <v/>
          </cell>
        </row>
        <row r="197">
          <cell r="A197">
            <v>2013450</v>
          </cell>
          <cell r="B197" t="str">
            <v>      事业运行</v>
          </cell>
          <cell r="C197" t="str">
            <v/>
          </cell>
        </row>
        <row r="198">
          <cell r="A198">
            <v>2013499</v>
          </cell>
          <cell r="B198" t="str">
            <v>      其他统战事务支出</v>
          </cell>
          <cell r="C198" t="str">
            <v/>
          </cell>
        </row>
        <row r="199">
          <cell r="A199">
            <v>20135</v>
          </cell>
          <cell r="B199" t="str">
            <v>    对外联络事务</v>
          </cell>
          <cell r="C199">
            <v>0</v>
          </cell>
        </row>
        <row r="200">
          <cell r="A200">
            <v>2013501</v>
          </cell>
          <cell r="B200" t="str">
            <v>      行政运行</v>
          </cell>
          <cell r="C200" t="str">
            <v/>
          </cell>
        </row>
        <row r="201">
          <cell r="A201">
            <v>2013502</v>
          </cell>
          <cell r="B201" t="str">
            <v>      一般行政管理事务</v>
          </cell>
          <cell r="C201" t="str">
            <v/>
          </cell>
        </row>
        <row r="202">
          <cell r="A202">
            <v>2013503</v>
          </cell>
          <cell r="B202" t="str">
            <v>      机关服务</v>
          </cell>
          <cell r="C202" t="str">
            <v/>
          </cell>
        </row>
        <row r="203">
          <cell r="A203">
            <v>2013550</v>
          </cell>
          <cell r="B203" t="str">
            <v>      事业运行</v>
          </cell>
          <cell r="C203" t="str">
            <v/>
          </cell>
        </row>
        <row r="204">
          <cell r="A204">
            <v>2013599</v>
          </cell>
          <cell r="B204" t="str">
            <v>      其他对外联络事务支出</v>
          </cell>
          <cell r="C204" t="str">
            <v/>
          </cell>
        </row>
        <row r="205">
          <cell r="A205">
            <v>20136</v>
          </cell>
          <cell r="B205" t="str">
            <v>    其他共产党事务支出</v>
          </cell>
          <cell r="C205">
            <v>7</v>
          </cell>
        </row>
        <row r="206">
          <cell r="A206">
            <v>2013601</v>
          </cell>
          <cell r="B206" t="str">
            <v>      行政运行</v>
          </cell>
          <cell r="C206" t="str">
            <v/>
          </cell>
        </row>
        <row r="207">
          <cell r="A207">
            <v>2013602</v>
          </cell>
          <cell r="B207" t="str">
            <v>      一般行政管理事务</v>
          </cell>
          <cell r="C207">
            <v>7</v>
          </cell>
        </row>
        <row r="208">
          <cell r="A208">
            <v>2013603</v>
          </cell>
          <cell r="B208" t="str">
            <v>      机关服务</v>
          </cell>
          <cell r="C208" t="str">
            <v/>
          </cell>
        </row>
        <row r="209">
          <cell r="A209">
            <v>2013650</v>
          </cell>
          <cell r="B209" t="str">
            <v>      事业运行</v>
          </cell>
          <cell r="C209" t="str">
            <v/>
          </cell>
        </row>
        <row r="210">
          <cell r="A210">
            <v>2013699</v>
          </cell>
          <cell r="B210" t="str">
            <v>      其他共产党事务支出</v>
          </cell>
          <cell r="C210" t="str">
            <v/>
          </cell>
        </row>
        <row r="211">
          <cell r="A211">
            <v>20137</v>
          </cell>
          <cell r="B211" t="str">
            <v>    网信事务</v>
          </cell>
          <cell r="C211">
            <v>0</v>
          </cell>
        </row>
        <row r="212">
          <cell r="A212">
            <v>2013701</v>
          </cell>
          <cell r="B212" t="str">
            <v>      行政运行</v>
          </cell>
          <cell r="C212" t="str">
            <v/>
          </cell>
        </row>
        <row r="213">
          <cell r="A213">
            <v>2013702</v>
          </cell>
          <cell r="B213" t="str">
            <v>      一般行政管理事务</v>
          </cell>
          <cell r="C213" t="str">
            <v/>
          </cell>
        </row>
        <row r="214">
          <cell r="A214">
            <v>2013703</v>
          </cell>
          <cell r="B214" t="str">
            <v>      机关服务</v>
          </cell>
          <cell r="C214" t="str">
            <v/>
          </cell>
        </row>
        <row r="215">
          <cell r="A215">
            <v>2013704</v>
          </cell>
          <cell r="B215" t="str">
            <v>      信息安全事务</v>
          </cell>
          <cell r="C215" t="str">
            <v/>
          </cell>
        </row>
        <row r="216">
          <cell r="A216">
            <v>2013750</v>
          </cell>
          <cell r="B216" t="str">
            <v>      事业运行</v>
          </cell>
          <cell r="C216" t="str">
            <v/>
          </cell>
        </row>
        <row r="217">
          <cell r="A217">
            <v>2013799</v>
          </cell>
          <cell r="B217" t="str">
            <v>      其他网信事务支出</v>
          </cell>
          <cell r="C217" t="str">
            <v/>
          </cell>
        </row>
        <row r="218">
          <cell r="A218">
            <v>20138</v>
          </cell>
          <cell r="B218" t="str">
            <v>    市场监督管理事务</v>
          </cell>
          <cell r="C218">
            <v>1281.1</v>
          </cell>
        </row>
        <row r="219">
          <cell r="A219">
            <v>2013801</v>
          </cell>
          <cell r="B219" t="str">
            <v>      行政运行</v>
          </cell>
          <cell r="C219">
            <v>1189.1</v>
          </cell>
        </row>
        <row r="220">
          <cell r="A220">
            <v>2013802</v>
          </cell>
          <cell r="B220" t="str">
            <v>      一般行政管理事务</v>
          </cell>
          <cell r="C220" t="str">
            <v/>
          </cell>
        </row>
        <row r="221">
          <cell r="A221">
            <v>2013803</v>
          </cell>
          <cell r="B221" t="str">
            <v>      机关服务</v>
          </cell>
          <cell r="C221" t="str">
            <v/>
          </cell>
        </row>
        <row r="222">
          <cell r="A222">
            <v>2013804</v>
          </cell>
          <cell r="B222" t="str">
            <v>     经营主体管理</v>
          </cell>
          <cell r="C222">
            <v>5</v>
          </cell>
        </row>
        <row r="223">
          <cell r="A223">
            <v>2013805</v>
          </cell>
          <cell r="B223" t="str">
            <v>      市场秩序执法</v>
          </cell>
          <cell r="C223">
            <v>77</v>
          </cell>
        </row>
        <row r="224">
          <cell r="A224">
            <v>2013808</v>
          </cell>
          <cell r="B224" t="str">
            <v>      信息化建设</v>
          </cell>
          <cell r="C224" t="str">
            <v/>
          </cell>
        </row>
        <row r="225">
          <cell r="A225">
            <v>2013810</v>
          </cell>
          <cell r="B225" t="str">
            <v>      质量基础</v>
          </cell>
          <cell r="C225" t="str">
            <v/>
          </cell>
        </row>
        <row r="226">
          <cell r="A226">
            <v>2013812</v>
          </cell>
          <cell r="B226" t="str">
            <v>      药品事务</v>
          </cell>
          <cell r="C226" t="str">
            <v/>
          </cell>
        </row>
        <row r="227">
          <cell r="A227">
            <v>2013813</v>
          </cell>
          <cell r="B227" t="str">
            <v>      医疗器械事务</v>
          </cell>
          <cell r="C227" t="str">
            <v/>
          </cell>
        </row>
        <row r="228">
          <cell r="A228">
            <v>2013814</v>
          </cell>
          <cell r="B228" t="str">
            <v>      化妆品事务</v>
          </cell>
          <cell r="C228" t="str">
            <v/>
          </cell>
        </row>
        <row r="229">
          <cell r="A229">
            <v>2013815</v>
          </cell>
          <cell r="B229" t="str">
            <v>      质量安全监管</v>
          </cell>
          <cell r="C229" t="str">
            <v/>
          </cell>
        </row>
        <row r="230">
          <cell r="A230">
            <v>2013816</v>
          </cell>
          <cell r="B230" t="str">
            <v>      食品安全监管</v>
          </cell>
          <cell r="C230" t="str">
            <v/>
          </cell>
        </row>
        <row r="231">
          <cell r="A231">
            <v>2013850</v>
          </cell>
          <cell r="B231" t="str">
            <v>      事业运行</v>
          </cell>
          <cell r="C231" t="str">
            <v/>
          </cell>
        </row>
        <row r="232">
          <cell r="A232">
            <v>2013899</v>
          </cell>
          <cell r="B232" t="str">
            <v>      其他市场监督管理事务</v>
          </cell>
          <cell r="C232">
            <v>10</v>
          </cell>
        </row>
        <row r="233">
          <cell r="A233">
            <v>20139</v>
          </cell>
        </row>
        <row r="233">
          <cell r="C233">
            <v>94.8</v>
          </cell>
        </row>
        <row r="234">
          <cell r="A234">
            <v>2013901</v>
          </cell>
        </row>
        <row r="234">
          <cell r="C234">
            <v>67.8</v>
          </cell>
        </row>
        <row r="235">
          <cell r="A235">
            <v>2013904</v>
          </cell>
        </row>
        <row r="236">
          <cell r="A236">
            <v>20140</v>
          </cell>
        </row>
        <row r="236">
          <cell r="C236">
            <v>63</v>
          </cell>
        </row>
        <row r="237">
          <cell r="A237">
            <v>2014004</v>
          </cell>
          <cell r="B237" t="str">
            <v>    信访业务</v>
          </cell>
          <cell r="C237">
            <v>8</v>
          </cell>
        </row>
        <row r="238">
          <cell r="A238">
            <v>2014099</v>
          </cell>
          <cell r="B238" t="str">
            <v>      其他信访事务支出</v>
          </cell>
          <cell r="C238">
            <v>55</v>
          </cell>
        </row>
        <row r="239">
          <cell r="A239">
            <v>20141</v>
          </cell>
          <cell r="B239" t="str">
            <v>数据事物</v>
          </cell>
        </row>
        <row r="240">
          <cell r="A240">
            <v>2014101</v>
          </cell>
          <cell r="B240" t="str">
            <v>      行政运行</v>
          </cell>
          <cell r="C240" t="str">
            <v/>
          </cell>
        </row>
        <row r="241">
          <cell r="A241">
            <v>2014102</v>
          </cell>
          <cell r="B241" t="str">
            <v>      一般行政管理事务</v>
          </cell>
          <cell r="C241" t="str">
            <v/>
          </cell>
        </row>
        <row r="242">
          <cell r="A242">
            <v>2014103</v>
          </cell>
          <cell r="B242" t="str">
            <v>      机关服务</v>
          </cell>
          <cell r="C242" t="str">
            <v/>
          </cell>
        </row>
        <row r="243">
          <cell r="A243">
            <v>2014150</v>
          </cell>
          <cell r="B243" t="str">
            <v>事业运行</v>
          </cell>
          <cell r="C243" t="str">
            <v/>
          </cell>
        </row>
        <row r="244">
          <cell r="A244">
            <v>2014199</v>
          </cell>
          <cell r="B244" t="str">
            <v>其他数据事物</v>
          </cell>
          <cell r="C244" t="str">
            <v/>
          </cell>
        </row>
        <row r="245">
          <cell r="A245">
            <v>20199</v>
          </cell>
          <cell r="B245" t="str">
            <v>    其他一般公共服务支出</v>
          </cell>
          <cell r="C245">
            <v>39</v>
          </cell>
        </row>
        <row r="246">
          <cell r="A246">
            <v>2019901</v>
          </cell>
          <cell r="B246" t="str">
            <v>      国家赔偿费用支出</v>
          </cell>
          <cell r="C246" t="str">
            <v/>
          </cell>
        </row>
        <row r="247">
          <cell r="A247">
            <v>2019999</v>
          </cell>
          <cell r="B247" t="str">
            <v>      其他一般公共服务支出</v>
          </cell>
          <cell r="C247">
            <v>39</v>
          </cell>
        </row>
        <row r="248">
          <cell r="A248">
            <v>202</v>
          </cell>
          <cell r="B248" t="str">
            <v>外交支出</v>
          </cell>
          <cell r="C248">
            <v>0</v>
          </cell>
        </row>
        <row r="249">
          <cell r="A249">
            <v>20205</v>
          </cell>
          <cell r="B249" t="str">
            <v>    对外合作与交流</v>
          </cell>
        </row>
        <row r="250">
          <cell r="A250">
            <v>20206</v>
          </cell>
          <cell r="B250" t="str">
            <v>    对外宣传</v>
          </cell>
        </row>
        <row r="251">
          <cell r="A251">
            <v>20299</v>
          </cell>
          <cell r="B251" t="str">
            <v>    其他外交支出</v>
          </cell>
        </row>
        <row r="252">
          <cell r="A252">
            <v>203</v>
          </cell>
          <cell r="B252" t="str">
            <v>国防支出</v>
          </cell>
        </row>
        <row r="253">
          <cell r="A253">
            <v>20306</v>
          </cell>
          <cell r="B253" t="str">
            <v>    国防动员</v>
          </cell>
        </row>
        <row r="254">
          <cell r="A254">
            <v>2030601</v>
          </cell>
          <cell r="B254" t="str">
            <v>      兵役征集</v>
          </cell>
          <cell r="C254" t="str">
            <v/>
          </cell>
        </row>
        <row r="255">
          <cell r="A255">
            <v>2030602</v>
          </cell>
          <cell r="B255" t="str">
            <v>      经济动员</v>
          </cell>
          <cell r="C255" t="str">
            <v/>
          </cell>
        </row>
        <row r="256">
          <cell r="A256">
            <v>2030603</v>
          </cell>
          <cell r="B256" t="str">
            <v>      人民防空</v>
          </cell>
          <cell r="C256" t="str">
            <v/>
          </cell>
        </row>
        <row r="257">
          <cell r="A257">
            <v>2030604</v>
          </cell>
          <cell r="B257" t="str">
            <v>      交通战备</v>
          </cell>
          <cell r="C257" t="str">
            <v/>
          </cell>
        </row>
        <row r="258">
          <cell r="A258">
            <v>2030607</v>
          </cell>
          <cell r="B258" t="str">
            <v>      民兵</v>
          </cell>
          <cell r="C258" t="str">
            <v/>
          </cell>
        </row>
        <row r="259">
          <cell r="A259">
            <v>2030608</v>
          </cell>
          <cell r="B259" t="str">
            <v>      边海防</v>
          </cell>
          <cell r="C259" t="str">
            <v/>
          </cell>
        </row>
        <row r="260">
          <cell r="A260">
            <v>2030699</v>
          </cell>
          <cell r="B260" t="str">
            <v>      其他国防动员支出</v>
          </cell>
          <cell r="C260" t="str">
            <v/>
          </cell>
        </row>
        <row r="261">
          <cell r="A261">
            <v>20399</v>
          </cell>
          <cell r="B261" t="str">
            <v>    其他国防支出</v>
          </cell>
        </row>
        <row r="262">
          <cell r="A262">
            <v>204</v>
          </cell>
          <cell r="B262" t="str">
            <v>公共安全支出</v>
          </cell>
          <cell r="C262">
            <v>14265.2</v>
          </cell>
        </row>
        <row r="263">
          <cell r="A263">
            <v>20401</v>
          </cell>
          <cell r="B263" t="str">
            <v>    武装警察部队</v>
          </cell>
          <cell r="C263">
            <v>59</v>
          </cell>
        </row>
        <row r="264">
          <cell r="A264">
            <v>2040101</v>
          </cell>
          <cell r="B264" t="str">
            <v>      武装警察部队</v>
          </cell>
          <cell r="C264">
            <v>59</v>
          </cell>
        </row>
        <row r="265">
          <cell r="A265">
            <v>2040199</v>
          </cell>
          <cell r="B265" t="str">
            <v>      其他武装警察部队支出</v>
          </cell>
          <cell r="C265" t="str">
            <v/>
          </cell>
        </row>
        <row r="266">
          <cell r="A266">
            <v>20402</v>
          </cell>
          <cell r="B266" t="str">
            <v>    公安</v>
          </cell>
          <cell r="C266">
            <v>13104.5</v>
          </cell>
        </row>
        <row r="267">
          <cell r="A267">
            <v>2040201</v>
          </cell>
          <cell r="B267" t="str">
            <v>      行政运行</v>
          </cell>
          <cell r="C267">
            <v>8706.5</v>
          </cell>
        </row>
        <row r="268">
          <cell r="A268">
            <v>2040202</v>
          </cell>
          <cell r="B268" t="str">
            <v>      一般行政管理事务</v>
          </cell>
          <cell r="C268" t="str">
            <v/>
          </cell>
        </row>
        <row r="269">
          <cell r="A269">
            <v>2040203</v>
          </cell>
          <cell r="B269" t="str">
            <v>      机关服务</v>
          </cell>
          <cell r="C269" t="str">
            <v/>
          </cell>
        </row>
        <row r="270">
          <cell r="A270">
            <v>2040219</v>
          </cell>
          <cell r="B270" t="str">
            <v>      信息化建设</v>
          </cell>
          <cell r="C270">
            <v>1329</v>
          </cell>
        </row>
        <row r="271">
          <cell r="A271">
            <v>2040220</v>
          </cell>
          <cell r="B271" t="str">
            <v>      执法办案</v>
          </cell>
          <cell r="C271" t="str">
            <v/>
          </cell>
        </row>
        <row r="272">
          <cell r="A272">
            <v>2040221</v>
          </cell>
          <cell r="B272" t="str">
            <v>      特别业务</v>
          </cell>
          <cell r="C272" t="str">
            <v/>
          </cell>
        </row>
        <row r="273">
          <cell r="A273">
            <v>2040222</v>
          </cell>
          <cell r="B273" t="str">
            <v>      特勤业务</v>
          </cell>
          <cell r="C273" t="str">
            <v/>
          </cell>
        </row>
        <row r="274">
          <cell r="A274">
            <v>2040223</v>
          </cell>
          <cell r="B274" t="str">
            <v>      移民事务</v>
          </cell>
          <cell r="C274" t="str">
            <v/>
          </cell>
        </row>
        <row r="275">
          <cell r="A275">
            <v>2040250</v>
          </cell>
          <cell r="B275" t="str">
            <v>      事业运行</v>
          </cell>
          <cell r="C275" t="str">
            <v/>
          </cell>
        </row>
        <row r="276">
          <cell r="A276">
            <v>2040299</v>
          </cell>
          <cell r="B276" t="str">
            <v>      其他公安支出</v>
          </cell>
          <cell r="C276">
            <v>3069</v>
          </cell>
        </row>
        <row r="277">
          <cell r="A277">
            <v>20403</v>
          </cell>
          <cell r="B277" t="str">
            <v>    国家安全</v>
          </cell>
          <cell r="C277">
            <v>0</v>
          </cell>
        </row>
        <row r="278">
          <cell r="A278">
            <v>2040301</v>
          </cell>
          <cell r="B278" t="str">
            <v>      行政运行</v>
          </cell>
          <cell r="C278" t="str">
            <v/>
          </cell>
        </row>
        <row r="279">
          <cell r="A279">
            <v>2040302</v>
          </cell>
          <cell r="B279" t="str">
            <v>      一般行政管理事务</v>
          </cell>
          <cell r="C279" t="str">
            <v/>
          </cell>
        </row>
        <row r="280">
          <cell r="A280">
            <v>2040303</v>
          </cell>
          <cell r="B280" t="str">
            <v>      机关服务</v>
          </cell>
          <cell r="C280" t="str">
            <v/>
          </cell>
        </row>
        <row r="281">
          <cell r="A281">
            <v>2040304</v>
          </cell>
          <cell r="B281" t="str">
            <v>      安全业务</v>
          </cell>
          <cell r="C281" t="str">
            <v/>
          </cell>
        </row>
        <row r="282">
          <cell r="A282">
            <v>2040350</v>
          </cell>
          <cell r="B282" t="str">
            <v>      事业运行</v>
          </cell>
          <cell r="C282" t="str">
            <v/>
          </cell>
        </row>
        <row r="283">
          <cell r="A283">
            <v>2040399</v>
          </cell>
          <cell r="B283" t="str">
            <v>      其他国家安全支出</v>
          </cell>
          <cell r="C283" t="str">
            <v/>
          </cell>
        </row>
        <row r="284">
          <cell r="A284">
            <v>20404</v>
          </cell>
          <cell r="B284" t="str">
            <v>    检察</v>
          </cell>
          <cell r="C284">
            <v>0</v>
          </cell>
        </row>
        <row r="285">
          <cell r="A285">
            <v>2040401</v>
          </cell>
          <cell r="B285" t="str">
            <v>      行政运行</v>
          </cell>
          <cell r="C285" t="str">
            <v/>
          </cell>
        </row>
        <row r="286">
          <cell r="A286">
            <v>2040402</v>
          </cell>
          <cell r="B286" t="str">
            <v>      一般行政管理事务</v>
          </cell>
          <cell r="C286" t="str">
            <v/>
          </cell>
        </row>
        <row r="287">
          <cell r="A287">
            <v>2040403</v>
          </cell>
          <cell r="B287" t="str">
            <v>      机关服务</v>
          </cell>
          <cell r="C287" t="str">
            <v/>
          </cell>
        </row>
        <row r="288">
          <cell r="A288">
            <v>2040409</v>
          </cell>
          <cell r="B288" t="str">
            <v>      “两房”建设</v>
          </cell>
          <cell r="C288" t="str">
            <v/>
          </cell>
        </row>
        <row r="289">
          <cell r="A289">
            <v>2040410</v>
          </cell>
          <cell r="B289" t="str">
            <v>      检查监督</v>
          </cell>
          <cell r="C289" t="str">
            <v/>
          </cell>
        </row>
        <row r="290">
          <cell r="A290">
            <v>2040450</v>
          </cell>
          <cell r="B290" t="str">
            <v>      事业运行</v>
          </cell>
          <cell r="C290" t="str">
            <v/>
          </cell>
        </row>
        <row r="291">
          <cell r="A291">
            <v>2040499</v>
          </cell>
          <cell r="B291" t="str">
            <v>      其他检察支出</v>
          </cell>
          <cell r="C291" t="str">
            <v/>
          </cell>
        </row>
        <row r="292">
          <cell r="A292">
            <v>20405</v>
          </cell>
          <cell r="B292" t="str">
            <v>    法院</v>
          </cell>
          <cell r="C292">
            <v>0</v>
          </cell>
        </row>
        <row r="293">
          <cell r="A293">
            <v>2040501</v>
          </cell>
          <cell r="B293" t="str">
            <v>      行政运行</v>
          </cell>
          <cell r="C293" t="str">
            <v/>
          </cell>
        </row>
        <row r="294">
          <cell r="A294">
            <v>2040502</v>
          </cell>
          <cell r="B294" t="str">
            <v>      一般行政管理事务</v>
          </cell>
          <cell r="C294" t="str">
            <v/>
          </cell>
        </row>
        <row r="295">
          <cell r="A295">
            <v>2040503</v>
          </cell>
          <cell r="B295" t="str">
            <v>      机关服务</v>
          </cell>
          <cell r="C295" t="str">
            <v/>
          </cell>
        </row>
        <row r="296">
          <cell r="A296">
            <v>2040504</v>
          </cell>
          <cell r="B296" t="str">
            <v>      案件审判</v>
          </cell>
          <cell r="C296" t="str">
            <v/>
          </cell>
        </row>
        <row r="297">
          <cell r="A297">
            <v>2040505</v>
          </cell>
          <cell r="B297" t="str">
            <v>      案件执行</v>
          </cell>
          <cell r="C297" t="str">
            <v/>
          </cell>
        </row>
        <row r="298">
          <cell r="A298">
            <v>2040506</v>
          </cell>
          <cell r="B298" t="str">
            <v>      “两庭”建设</v>
          </cell>
          <cell r="C298" t="str">
            <v/>
          </cell>
        </row>
        <row r="299">
          <cell r="A299">
            <v>2040550</v>
          </cell>
          <cell r="B299" t="str">
            <v>      事业运行</v>
          </cell>
          <cell r="C299" t="str">
            <v/>
          </cell>
        </row>
        <row r="300">
          <cell r="A300">
            <v>2040599</v>
          </cell>
          <cell r="B300" t="str">
            <v>      其他法院支出</v>
          </cell>
          <cell r="C300" t="str">
            <v/>
          </cell>
        </row>
        <row r="301">
          <cell r="A301">
            <v>20406</v>
          </cell>
          <cell r="B301" t="str">
            <v>    司法</v>
          </cell>
          <cell r="C301">
            <v>1059.7</v>
          </cell>
        </row>
        <row r="302">
          <cell r="A302">
            <v>2040601</v>
          </cell>
          <cell r="B302" t="str">
            <v>      行政运行</v>
          </cell>
          <cell r="C302">
            <v>810.7</v>
          </cell>
        </row>
        <row r="303">
          <cell r="A303">
            <v>2040602</v>
          </cell>
          <cell r="B303" t="str">
            <v>      一般行政管理事务</v>
          </cell>
          <cell r="C303" t="str">
            <v/>
          </cell>
        </row>
        <row r="304">
          <cell r="A304">
            <v>2040603</v>
          </cell>
          <cell r="B304" t="str">
            <v>      机关服务</v>
          </cell>
          <cell r="C304" t="str">
            <v/>
          </cell>
        </row>
        <row r="305">
          <cell r="A305">
            <v>2040604</v>
          </cell>
          <cell r="B305" t="str">
            <v>      基层司法业务</v>
          </cell>
          <cell r="C305">
            <v>49</v>
          </cell>
        </row>
        <row r="306">
          <cell r="A306">
            <v>2040605</v>
          </cell>
          <cell r="B306" t="str">
            <v>      普法宣传</v>
          </cell>
          <cell r="C306">
            <v>2</v>
          </cell>
        </row>
        <row r="307">
          <cell r="A307">
            <v>2040606</v>
          </cell>
          <cell r="B307" t="str">
            <v>      律师管理</v>
          </cell>
          <cell r="C307">
            <v>35</v>
          </cell>
        </row>
        <row r="308">
          <cell r="A308">
            <v>2040607</v>
          </cell>
          <cell r="B308" t="str">
            <v>      公共法律服务</v>
          </cell>
          <cell r="C308">
            <v>35</v>
          </cell>
        </row>
        <row r="309">
          <cell r="A309">
            <v>2040608</v>
          </cell>
          <cell r="B309" t="str">
            <v>      国家统一法律职业资格考试</v>
          </cell>
          <cell r="C309" t="str">
            <v/>
          </cell>
        </row>
        <row r="310">
          <cell r="A310">
            <v>2040610</v>
          </cell>
          <cell r="B310" t="str">
            <v>      社区矫正</v>
          </cell>
          <cell r="C310" t="str">
            <v/>
          </cell>
        </row>
        <row r="311">
          <cell r="A311">
            <v>2040612</v>
          </cell>
          <cell r="B311" t="str">
            <v>      法治建设</v>
          </cell>
          <cell r="C311">
            <v>1</v>
          </cell>
        </row>
        <row r="312">
          <cell r="A312">
            <v>2040613</v>
          </cell>
          <cell r="B312" t="str">
            <v>      信息化建设</v>
          </cell>
          <cell r="C312" t="str">
            <v/>
          </cell>
        </row>
        <row r="313">
          <cell r="A313">
            <v>2040650</v>
          </cell>
          <cell r="B313" t="str">
            <v>      事业运行</v>
          </cell>
          <cell r="C313" t="str">
            <v/>
          </cell>
        </row>
        <row r="314">
          <cell r="A314">
            <v>2040699</v>
          </cell>
          <cell r="B314" t="str">
            <v>      其他司法支出</v>
          </cell>
          <cell r="C314">
            <v>127</v>
          </cell>
        </row>
        <row r="315">
          <cell r="A315">
            <v>20407</v>
          </cell>
          <cell r="B315" t="str">
            <v>    监狱</v>
          </cell>
          <cell r="C315">
            <v>0</v>
          </cell>
        </row>
        <row r="316">
          <cell r="A316">
            <v>2040701</v>
          </cell>
          <cell r="B316" t="str">
            <v>      行政运行</v>
          </cell>
          <cell r="C316" t="str">
            <v/>
          </cell>
        </row>
        <row r="317">
          <cell r="A317">
            <v>2040702</v>
          </cell>
          <cell r="B317" t="str">
            <v>      一般行政管理事务</v>
          </cell>
          <cell r="C317" t="str">
            <v/>
          </cell>
        </row>
        <row r="318">
          <cell r="A318">
            <v>2040703</v>
          </cell>
          <cell r="B318" t="str">
            <v>      机关服务</v>
          </cell>
          <cell r="C318" t="str">
            <v/>
          </cell>
        </row>
        <row r="319">
          <cell r="A319">
            <v>2040704</v>
          </cell>
          <cell r="B319" t="str">
            <v>      罪犯生活及医疗卫生</v>
          </cell>
          <cell r="C319" t="str">
            <v/>
          </cell>
        </row>
        <row r="320">
          <cell r="A320">
            <v>2040705</v>
          </cell>
          <cell r="B320" t="str">
            <v>      监狱业务及罪犯改造</v>
          </cell>
          <cell r="C320" t="str">
            <v/>
          </cell>
        </row>
        <row r="321">
          <cell r="A321">
            <v>2040706</v>
          </cell>
          <cell r="B321" t="str">
            <v>      狱政设施建设</v>
          </cell>
          <cell r="C321" t="str">
            <v/>
          </cell>
        </row>
        <row r="322">
          <cell r="A322">
            <v>2040707</v>
          </cell>
          <cell r="B322" t="str">
            <v>      信息化建设</v>
          </cell>
          <cell r="C322" t="str">
            <v/>
          </cell>
        </row>
        <row r="323">
          <cell r="A323">
            <v>2040750</v>
          </cell>
          <cell r="B323" t="str">
            <v>      事业运行</v>
          </cell>
          <cell r="C323" t="str">
            <v/>
          </cell>
        </row>
        <row r="324">
          <cell r="A324">
            <v>2040799</v>
          </cell>
          <cell r="B324" t="str">
            <v>      其他监狱支出</v>
          </cell>
          <cell r="C324" t="str">
            <v/>
          </cell>
        </row>
        <row r="325">
          <cell r="A325">
            <v>20408</v>
          </cell>
          <cell r="B325" t="str">
            <v>    强制隔离戒毒</v>
          </cell>
          <cell r="C325">
            <v>32</v>
          </cell>
        </row>
        <row r="326">
          <cell r="A326">
            <v>2040801</v>
          </cell>
          <cell r="B326" t="str">
            <v>      行政运行</v>
          </cell>
          <cell r="C326" t="str">
            <v/>
          </cell>
        </row>
        <row r="327">
          <cell r="A327">
            <v>2040802</v>
          </cell>
          <cell r="B327" t="str">
            <v>      一般行政管理事务</v>
          </cell>
          <cell r="C327" t="str">
            <v/>
          </cell>
        </row>
        <row r="328">
          <cell r="A328">
            <v>2040803</v>
          </cell>
          <cell r="B328" t="str">
            <v>      机关服务</v>
          </cell>
          <cell r="C328" t="str">
            <v/>
          </cell>
        </row>
        <row r="329">
          <cell r="A329">
            <v>2040804</v>
          </cell>
          <cell r="B329" t="str">
            <v>      强制隔离戒毒人员生活</v>
          </cell>
          <cell r="C329" t="str">
            <v/>
          </cell>
        </row>
        <row r="330">
          <cell r="A330">
            <v>2040805</v>
          </cell>
          <cell r="B330" t="str">
            <v>      强制隔离戒毒人员教育</v>
          </cell>
          <cell r="C330">
            <v>32</v>
          </cell>
        </row>
        <row r="331">
          <cell r="A331">
            <v>2040806</v>
          </cell>
          <cell r="B331" t="str">
            <v>      所政设施建设</v>
          </cell>
          <cell r="C331" t="str">
            <v/>
          </cell>
        </row>
        <row r="332">
          <cell r="A332">
            <v>2040807</v>
          </cell>
          <cell r="B332" t="str">
            <v>      信息化建设</v>
          </cell>
          <cell r="C332" t="str">
            <v/>
          </cell>
        </row>
        <row r="333">
          <cell r="A333">
            <v>2040850</v>
          </cell>
          <cell r="B333" t="str">
            <v>      事业运行</v>
          </cell>
          <cell r="C333" t="str">
            <v/>
          </cell>
        </row>
        <row r="334">
          <cell r="A334">
            <v>2040899</v>
          </cell>
          <cell r="B334" t="str">
            <v>      其他强制隔离戒毒支出</v>
          </cell>
          <cell r="C334" t="str">
            <v/>
          </cell>
        </row>
        <row r="335">
          <cell r="A335">
            <v>20409</v>
          </cell>
          <cell r="B335" t="str">
            <v>    国家保密</v>
          </cell>
          <cell r="C335">
            <v>0</v>
          </cell>
        </row>
        <row r="336">
          <cell r="A336">
            <v>2040901</v>
          </cell>
          <cell r="B336" t="str">
            <v>      行政运行</v>
          </cell>
          <cell r="C336" t="str">
            <v/>
          </cell>
        </row>
        <row r="337">
          <cell r="A337">
            <v>2040902</v>
          </cell>
          <cell r="B337" t="str">
            <v>      一般行政管理事务</v>
          </cell>
          <cell r="C337" t="str">
            <v/>
          </cell>
        </row>
        <row r="338">
          <cell r="A338">
            <v>2040903</v>
          </cell>
          <cell r="B338" t="str">
            <v>      机关服务</v>
          </cell>
          <cell r="C338" t="str">
            <v/>
          </cell>
        </row>
        <row r="339">
          <cell r="A339">
            <v>2040904</v>
          </cell>
          <cell r="B339" t="str">
            <v>      保密技术</v>
          </cell>
          <cell r="C339" t="str">
            <v/>
          </cell>
        </row>
        <row r="340">
          <cell r="A340">
            <v>2040905</v>
          </cell>
          <cell r="B340" t="str">
            <v>      保密管理</v>
          </cell>
          <cell r="C340" t="str">
            <v/>
          </cell>
        </row>
        <row r="341">
          <cell r="A341">
            <v>2040950</v>
          </cell>
          <cell r="B341" t="str">
            <v>      事业运行</v>
          </cell>
          <cell r="C341" t="str">
            <v/>
          </cell>
        </row>
        <row r="342">
          <cell r="A342">
            <v>2040999</v>
          </cell>
          <cell r="B342" t="str">
            <v>      其他国家保密支出</v>
          </cell>
          <cell r="C342" t="str">
            <v/>
          </cell>
        </row>
        <row r="343">
          <cell r="A343">
            <v>20410</v>
          </cell>
          <cell r="B343" t="str">
            <v>    缉私警察</v>
          </cell>
          <cell r="C343">
            <v>0</v>
          </cell>
        </row>
        <row r="344">
          <cell r="A344">
            <v>2041001</v>
          </cell>
          <cell r="B344" t="str">
            <v>      行政运行</v>
          </cell>
          <cell r="C344" t="str">
            <v/>
          </cell>
        </row>
        <row r="345">
          <cell r="A345">
            <v>2041002</v>
          </cell>
          <cell r="B345" t="str">
            <v>      一般行政管理事务</v>
          </cell>
          <cell r="C345" t="str">
            <v/>
          </cell>
        </row>
        <row r="346">
          <cell r="A346">
            <v>2041006</v>
          </cell>
          <cell r="B346" t="str">
            <v>      信息化建设</v>
          </cell>
          <cell r="C346" t="str">
            <v/>
          </cell>
        </row>
        <row r="347">
          <cell r="A347">
            <v>2041007</v>
          </cell>
          <cell r="B347" t="str">
            <v>      缉私业务</v>
          </cell>
          <cell r="C347" t="str">
            <v/>
          </cell>
        </row>
        <row r="348">
          <cell r="A348">
            <v>2041099</v>
          </cell>
          <cell r="B348" t="str">
            <v>      其他缉私警察支出</v>
          </cell>
          <cell r="C348" t="str">
            <v/>
          </cell>
        </row>
        <row r="349">
          <cell r="A349">
            <v>20499</v>
          </cell>
          <cell r="B349" t="str">
            <v>    其他公共安全支出</v>
          </cell>
          <cell r="C349">
            <v>10</v>
          </cell>
        </row>
        <row r="350">
          <cell r="A350">
            <v>2049902</v>
          </cell>
          <cell r="B350" t="str">
            <v>      国家司法救助支出</v>
          </cell>
          <cell r="C350" t="str">
            <v/>
          </cell>
        </row>
        <row r="351">
          <cell r="A351">
            <v>2049999</v>
          </cell>
          <cell r="B351" t="str">
            <v>      其他公共安全支出</v>
          </cell>
          <cell r="C351">
            <v>10</v>
          </cell>
        </row>
        <row r="352">
          <cell r="A352">
            <v>205</v>
          </cell>
          <cell r="B352" t="str">
            <v>教育支出</v>
          </cell>
          <cell r="C352">
            <v>74966.92</v>
          </cell>
        </row>
        <row r="353">
          <cell r="A353">
            <v>20501</v>
          </cell>
          <cell r="B353" t="str">
            <v>    教育管理事务</v>
          </cell>
          <cell r="C353">
            <v>1187.3</v>
          </cell>
        </row>
        <row r="354">
          <cell r="A354">
            <v>2050101</v>
          </cell>
          <cell r="B354" t="str">
            <v>      行政运行</v>
          </cell>
          <cell r="C354">
            <v>1180.3</v>
          </cell>
        </row>
        <row r="355">
          <cell r="A355">
            <v>2050102</v>
          </cell>
          <cell r="B355" t="str">
            <v>      一般行政管理事务</v>
          </cell>
          <cell r="C355" t="str">
            <v/>
          </cell>
        </row>
        <row r="356">
          <cell r="A356">
            <v>2050103</v>
          </cell>
          <cell r="B356" t="str">
            <v>      机关服务</v>
          </cell>
          <cell r="C356" t="str">
            <v/>
          </cell>
        </row>
        <row r="357">
          <cell r="A357">
            <v>2050199</v>
          </cell>
          <cell r="B357" t="str">
            <v>      其他教育管理事务支出</v>
          </cell>
          <cell r="C357">
            <v>7</v>
          </cell>
        </row>
        <row r="358">
          <cell r="A358">
            <v>20502</v>
          </cell>
          <cell r="B358" t="str">
            <v>    普通教育</v>
          </cell>
          <cell r="C358">
            <v>67914.62</v>
          </cell>
        </row>
        <row r="359">
          <cell r="A359">
            <v>2050201</v>
          </cell>
          <cell r="B359" t="str">
            <v>      学前教育</v>
          </cell>
          <cell r="C359">
            <v>6856</v>
          </cell>
        </row>
        <row r="360">
          <cell r="A360">
            <v>2050202</v>
          </cell>
          <cell r="B360" t="str">
            <v>      小学教育</v>
          </cell>
          <cell r="C360">
            <v>26465.62</v>
          </cell>
        </row>
        <row r="361">
          <cell r="A361">
            <v>2050203</v>
          </cell>
          <cell r="B361" t="str">
            <v>      初中教育</v>
          </cell>
          <cell r="C361">
            <v>25224</v>
          </cell>
        </row>
        <row r="362">
          <cell r="A362">
            <v>2050204</v>
          </cell>
          <cell r="B362" t="str">
            <v>      高中教育</v>
          </cell>
          <cell r="C362">
            <v>8014</v>
          </cell>
        </row>
        <row r="363">
          <cell r="A363">
            <v>2050205</v>
          </cell>
          <cell r="B363" t="str">
            <v>      高等教育</v>
          </cell>
          <cell r="C363">
            <v>137</v>
          </cell>
        </row>
        <row r="364">
          <cell r="A364">
            <v>2050299</v>
          </cell>
          <cell r="B364" t="str">
            <v>      其他普通教育支出</v>
          </cell>
          <cell r="C364">
            <v>1218</v>
          </cell>
        </row>
        <row r="365">
          <cell r="A365">
            <v>20503</v>
          </cell>
          <cell r="B365" t="str">
            <v>    职业教育</v>
          </cell>
          <cell r="C365">
            <v>2988</v>
          </cell>
        </row>
        <row r="366">
          <cell r="A366">
            <v>2050301</v>
          </cell>
          <cell r="B366" t="str">
            <v>      初等职业教育</v>
          </cell>
          <cell r="C366" t="str">
            <v/>
          </cell>
        </row>
        <row r="367">
          <cell r="A367">
            <v>2050302</v>
          </cell>
          <cell r="B367" t="str">
            <v>      中等职业教育</v>
          </cell>
          <cell r="C367">
            <v>2886</v>
          </cell>
        </row>
        <row r="368">
          <cell r="A368">
            <v>2050303</v>
          </cell>
          <cell r="B368" t="str">
            <v>      技校教育</v>
          </cell>
          <cell r="C368" t="str">
            <v/>
          </cell>
        </row>
        <row r="369">
          <cell r="A369">
            <v>2050305</v>
          </cell>
          <cell r="B369" t="str">
            <v>      高等职业教育</v>
          </cell>
          <cell r="C369" t="str">
            <v/>
          </cell>
        </row>
        <row r="370">
          <cell r="A370">
            <v>2050399</v>
          </cell>
          <cell r="B370" t="str">
            <v>      其他职业教育支出</v>
          </cell>
          <cell r="C370">
            <v>102</v>
          </cell>
        </row>
        <row r="371">
          <cell r="A371">
            <v>20504</v>
          </cell>
          <cell r="B371" t="str">
            <v>    成人教育</v>
          </cell>
          <cell r="C371">
            <v>0</v>
          </cell>
        </row>
        <row r="372">
          <cell r="A372">
            <v>2050401</v>
          </cell>
          <cell r="B372" t="str">
            <v>      成人初等教育</v>
          </cell>
          <cell r="C372" t="str">
            <v/>
          </cell>
        </row>
        <row r="373">
          <cell r="A373">
            <v>2050402</v>
          </cell>
          <cell r="B373" t="str">
            <v>      成人中等教育</v>
          </cell>
          <cell r="C373" t="str">
            <v/>
          </cell>
        </row>
        <row r="374">
          <cell r="A374">
            <v>2050403</v>
          </cell>
          <cell r="B374" t="str">
            <v>      成人高等教育</v>
          </cell>
          <cell r="C374" t="str">
            <v/>
          </cell>
        </row>
        <row r="375">
          <cell r="A375">
            <v>2050404</v>
          </cell>
          <cell r="B375" t="str">
            <v>      成人广播电视教育</v>
          </cell>
          <cell r="C375" t="str">
            <v/>
          </cell>
        </row>
        <row r="376">
          <cell r="A376">
            <v>2050499</v>
          </cell>
          <cell r="B376" t="str">
            <v>      其他成人教育支出</v>
          </cell>
          <cell r="C376" t="str">
            <v/>
          </cell>
        </row>
        <row r="377">
          <cell r="A377">
            <v>20505</v>
          </cell>
          <cell r="B377" t="str">
            <v>    广播电视教育</v>
          </cell>
          <cell r="C377">
            <v>0</v>
          </cell>
        </row>
        <row r="378">
          <cell r="A378">
            <v>2050501</v>
          </cell>
          <cell r="B378" t="str">
            <v>      广播电视学校</v>
          </cell>
          <cell r="C378" t="str">
            <v/>
          </cell>
        </row>
        <row r="379">
          <cell r="A379">
            <v>2050502</v>
          </cell>
          <cell r="B379" t="str">
            <v>      教育电视台</v>
          </cell>
          <cell r="C379" t="str">
            <v/>
          </cell>
        </row>
        <row r="380">
          <cell r="A380">
            <v>2050599</v>
          </cell>
          <cell r="B380" t="str">
            <v>      其他广播电视教育支出</v>
          </cell>
          <cell r="C380" t="str">
            <v/>
          </cell>
        </row>
        <row r="381">
          <cell r="A381">
            <v>20506</v>
          </cell>
          <cell r="B381" t="str">
            <v>    留学教育</v>
          </cell>
          <cell r="C381">
            <v>0</v>
          </cell>
        </row>
        <row r="382">
          <cell r="A382">
            <v>2050601</v>
          </cell>
          <cell r="B382" t="str">
            <v>      出国留学教育</v>
          </cell>
          <cell r="C382" t="str">
            <v/>
          </cell>
        </row>
        <row r="383">
          <cell r="A383">
            <v>2050602</v>
          </cell>
          <cell r="B383" t="str">
            <v>      来华留学教育</v>
          </cell>
          <cell r="C383" t="str">
            <v/>
          </cell>
        </row>
        <row r="384">
          <cell r="A384">
            <v>2050699</v>
          </cell>
          <cell r="B384" t="str">
            <v>      其他留学教育支出</v>
          </cell>
          <cell r="C384" t="str">
            <v/>
          </cell>
        </row>
        <row r="385">
          <cell r="A385">
            <v>20507</v>
          </cell>
          <cell r="B385" t="str">
            <v>    特殊教育</v>
          </cell>
          <cell r="C385">
            <v>54</v>
          </cell>
        </row>
        <row r="386">
          <cell r="A386">
            <v>2050701</v>
          </cell>
          <cell r="B386" t="str">
            <v>      特殊学校教育</v>
          </cell>
          <cell r="C386">
            <v>24</v>
          </cell>
        </row>
        <row r="387">
          <cell r="A387">
            <v>2050702</v>
          </cell>
          <cell r="B387" t="str">
            <v>      专门学校教育</v>
          </cell>
          <cell r="C387">
            <v>30</v>
          </cell>
        </row>
        <row r="388">
          <cell r="A388">
            <v>2050799</v>
          </cell>
          <cell r="B388" t="str">
            <v>      其他特殊教育支出</v>
          </cell>
          <cell r="C388" t="str">
            <v/>
          </cell>
        </row>
        <row r="389">
          <cell r="A389">
            <v>20508</v>
          </cell>
          <cell r="B389" t="str">
            <v>    进修及培训</v>
          </cell>
          <cell r="C389">
            <v>39</v>
          </cell>
        </row>
        <row r="390">
          <cell r="A390">
            <v>2050801</v>
          </cell>
          <cell r="B390" t="str">
            <v>      教师进修</v>
          </cell>
          <cell r="C390" t="str">
            <v/>
          </cell>
        </row>
        <row r="391">
          <cell r="A391">
            <v>2050802</v>
          </cell>
          <cell r="B391" t="str">
            <v>      干部教育</v>
          </cell>
          <cell r="C391">
            <v>25</v>
          </cell>
        </row>
        <row r="392">
          <cell r="A392">
            <v>2050803</v>
          </cell>
          <cell r="B392" t="str">
            <v>      培训支出</v>
          </cell>
          <cell r="C392">
            <v>14</v>
          </cell>
        </row>
        <row r="393">
          <cell r="A393">
            <v>2050804</v>
          </cell>
          <cell r="B393" t="str">
            <v>      退役士兵能力提升</v>
          </cell>
          <cell r="C393" t="str">
            <v/>
          </cell>
        </row>
        <row r="394">
          <cell r="A394">
            <v>2050899</v>
          </cell>
          <cell r="B394" t="str">
            <v>      其他进修及培训</v>
          </cell>
          <cell r="C394" t="str">
            <v/>
          </cell>
        </row>
        <row r="395">
          <cell r="A395">
            <v>20509</v>
          </cell>
          <cell r="B395" t="str">
            <v>    教育费附加安排的支出</v>
          </cell>
          <cell r="C395">
            <v>1486</v>
          </cell>
        </row>
        <row r="396">
          <cell r="A396">
            <v>2050901</v>
          </cell>
          <cell r="B396" t="str">
            <v>      农村中小学校舍建设</v>
          </cell>
          <cell r="C396">
            <v>645</v>
          </cell>
        </row>
        <row r="397">
          <cell r="A397">
            <v>2050902</v>
          </cell>
          <cell r="B397" t="str">
            <v>      农村中小学教学设施</v>
          </cell>
          <cell r="C397">
            <v>420</v>
          </cell>
        </row>
        <row r="398">
          <cell r="A398">
            <v>2050903</v>
          </cell>
          <cell r="B398" t="str">
            <v>      城市中小学校舍建设</v>
          </cell>
          <cell r="C398">
            <v>50</v>
          </cell>
        </row>
        <row r="399">
          <cell r="A399">
            <v>2050904</v>
          </cell>
          <cell r="B399" t="str">
            <v>      城市中小学教学设施</v>
          </cell>
          <cell r="C399" t="str">
            <v/>
          </cell>
        </row>
        <row r="400">
          <cell r="A400">
            <v>2050905</v>
          </cell>
          <cell r="B400" t="str">
            <v>      中等职业学校教学设施</v>
          </cell>
          <cell r="C400" t="str">
            <v/>
          </cell>
        </row>
        <row r="401">
          <cell r="A401">
            <v>2050999</v>
          </cell>
          <cell r="B401" t="str">
            <v>      其他教育费附加安排的支出</v>
          </cell>
          <cell r="C401">
            <v>371</v>
          </cell>
        </row>
        <row r="402">
          <cell r="A402">
            <v>20599</v>
          </cell>
          <cell r="B402" t="str">
            <v>    其他教育支出 </v>
          </cell>
          <cell r="C402">
            <v>1298</v>
          </cell>
        </row>
        <row r="403">
          <cell r="A403">
            <v>2059999</v>
          </cell>
          <cell r="B403" t="str">
            <v>      其他教育支出</v>
          </cell>
          <cell r="C403">
            <v>1298</v>
          </cell>
        </row>
        <row r="404">
          <cell r="A404">
            <v>206</v>
          </cell>
          <cell r="B404" t="str">
            <v>科学技术支出</v>
          </cell>
          <cell r="C404">
            <v>1686.3</v>
          </cell>
        </row>
        <row r="405">
          <cell r="A405">
            <v>20601</v>
          </cell>
          <cell r="B405" t="str">
            <v>    科学技术管理事务</v>
          </cell>
          <cell r="C405">
            <v>564.3</v>
          </cell>
        </row>
        <row r="406">
          <cell r="A406">
            <v>2060101</v>
          </cell>
          <cell r="B406" t="str">
            <v>      行政运行</v>
          </cell>
          <cell r="C406">
            <v>564.3</v>
          </cell>
        </row>
        <row r="407">
          <cell r="A407">
            <v>2060102</v>
          </cell>
          <cell r="B407" t="str">
            <v>      一般行政管理事务</v>
          </cell>
          <cell r="C407" t="str">
            <v/>
          </cell>
        </row>
        <row r="408">
          <cell r="A408">
            <v>2060103</v>
          </cell>
          <cell r="B408" t="str">
            <v>      机关服务</v>
          </cell>
          <cell r="C408" t="str">
            <v/>
          </cell>
        </row>
        <row r="409">
          <cell r="A409">
            <v>2060199</v>
          </cell>
          <cell r="B409" t="str">
            <v>      其他科学技术管理事务支出</v>
          </cell>
          <cell r="C409" t="str">
            <v/>
          </cell>
        </row>
        <row r="410">
          <cell r="A410">
            <v>20602</v>
          </cell>
          <cell r="B410" t="str">
            <v>    基础研究</v>
          </cell>
          <cell r="C410">
            <v>4</v>
          </cell>
        </row>
        <row r="411">
          <cell r="A411">
            <v>2060201</v>
          </cell>
          <cell r="B411" t="str">
            <v>      机构运行</v>
          </cell>
          <cell r="C411" t="str">
            <v/>
          </cell>
        </row>
        <row r="412">
          <cell r="A412">
            <v>2060203</v>
          </cell>
          <cell r="B412" t="str">
            <v>      自然科学基金</v>
          </cell>
          <cell r="C412" t="str">
            <v/>
          </cell>
        </row>
        <row r="413">
          <cell r="A413">
            <v>2060204</v>
          </cell>
          <cell r="B413" t="str">
            <v>      实验室及相关设施</v>
          </cell>
          <cell r="C413" t="str">
            <v/>
          </cell>
        </row>
        <row r="414">
          <cell r="A414">
            <v>2060205</v>
          </cell>
          <cell r="B414" t="str">
            <v>      重大科学工程</v>
          </cell>
          <cell r="C414" t="str">
            <v/>
          </cell>
        </row>
        <row r="415">
          <cell r="A415">
            <v>2060206</v>
          </cell>
          <cell r="B415" t="str">
            <v>      专项基础科研</v>
          </cell>
          <cell r="C415" t="str">
            <v/>
          </cell>
        </row>
        <row r="416">
          <cell r="A416">
            <v>2060207</v>
          </cell>
          <cell r="B416" t="str">
            <v>      专项技术基础</v>
          </cell>
          <cell r="C416" t="str">
            <v/>
          </cell>
        </row>
        <row r="417">
          <cell r="A417">
            <v>2060208</v>
          </cell>
          <cell r="B417" t="str">
            <v>      科技人才队伍建设</v>
          </cell>
          <cell r="C417">
            <v>1</v>
          </cell>
        </row>
        <row r="418">
          <cell r="A418">
            <v>2060299</v>
          </cell>
          <cell r="B418" t="str">
            <v>      其他基础研究支出</v>
          </cell>
          <cell r="C418">
            <v>3</v>
          </cell>
        </row>
        <row r="419">
          <cell r="A419">
            <v>20603</v>
          </cell>
          <cell r="B419" t="str">
            <v>    应用研究</v>
          </cell>
          <cell r="C419">
            <v>0</v>
          </cell>
        </row>
        <row r="420">
          <cell r="A420">
            <v>2060301</v>
          </cell>
          <cell r="B420" t="str">
            <v>      机构运行</v>
          </cell>
          <cell r="C420" t="str">
            <v/>
          </cell>
        </row>
        <row r="421">
          <cell r="A421">
            <v>2060302</v>
          </cell>
          <cell r="B421" t="str">
            <v>      社会公益研究</v>
          </cell>
          <cell r="C421" t="str">
            <v/>
          </cell>
        </row>
        <row r="422">
          <cell r="A422">
            <v>2060303</v>
          </cell>
          <cell r="B422" t="str">
            <v>      高技术研究</v>
          </cell>
          <cell r="C422" t="str">
            <v/>
          </cell>
        </row>
        <row r="423">
          <cell r="A423">
            <v>2060304</v>
          </cell>
          <cell r="B423" t="str">
            <v>      专项科研试制</v>
          </cell>
          <cell r="C423" t="str">
            <v/>
          </cell>
        </row>
        <row r="424">
          <cell r="A424">
            <v>2060399</v>
          </cell>
          <cell r="B424" t="str">
            <v>      其他应用研究支出</v>
          </cell>
          <cell r="C424" t="str">
            <v/>
          </cell>
        </row>
        <row r="425">
          <cell r="A425">
            <v>20604</v>
          </cell>
          <cell r="B425" t="str">
            <v>    技术研究与开发</v>
          </cell>
          <cell r="C425">
            <v>540</v>
          </cell>
        </row>
        <row r="426">
          <cell r="A426">
            <v>2060401</v>
          </cell>
          <cell r="B426" t="str">
            <v>      机构运行</v>
          </cell>
          <cell r="C426" t="str">
            <v/>
          </cell>
        </row>
        <row r="427">
          <cell r="A427">
            <v>2060404</v>
          </cell>
          <cell r="B427" t="str">
            <v>      科技成果转化与扩散</v>
          </cell>
          <cell r="C427">
            <v>40</v>
          </cell>
        </row>
        <row r="428">
          <cell r="A428">
            <v>2060405</v>
          </cell>
          <cell r="B428" t="str">
            <v>      共性技术研究与开发</v>
          </cell>
          <cell r="C428" t="str">
            <v/>
          </cell>
        </row>
        <row r="429">
          <cell r="A429">
            <v>2060499</v>
          </cell>
          <cell r="B429" t="str">
            <v>      其他技术研究与开发支出</v>
          </cell>
          <cell r="C429">
            <v>500</v>
          </cell>
        </row>
        <row r="430">
          <cell r="A430">
            <v>20605</v>
          </cell>
          <cell r="B430" t="str">
            <v>    科技条件与服务</v>
          </cell>
          <cell r="C430">
            <v>0</v>
          </cell>
        </row>
        <row r="431">
          <cell r="A431">
            <v>2060501</v>
          </cell>
          <cell r="B431" t="str">
            <v>      机构运行</v>
          </cell>
          <cell r="C431" t="str">
            <v/>
          </cell>
        </row>
        <row r="432">
          <cell r="A432">
            <v>2060502</v>
          </cell>
          <cell r="B432" t="str">
            <v>      技术创新服务体系</v>
          </cell>
          <cell r="C432" t="str">
            <v/>
          </cell>
        </row>
        <row r="433">
          <cell r="A433">
            <v>2060503</v>
          </cell>
          <cell r="B433" t="str">
            <v>      科技条件专项</v>
          </cell>
          <cell r="C433" t="str">
            <v/>
          </cell>
        </row>
        <row r="434">
          <cell r="A434">
            <v>2060599</v>
          </cell>
          <cell r="B434" t="str">
            <v>      其他科技条件与服务支出</v>
          </cell>
          <cell r="C434" t="str">
            <v/>
          </cell>
        </row>
        <row r="435">
          <cell r="A435">
            <v>20606</v>
          </cell>
          <cell r="B435" t="str">
            <v>    社会科学</v>
          </cell>
          <cell r="C435">
            <v>0</v>
          </cell>
        </row>
        <row r="436">
          <cell r="A436">
            <v>2060601</v>
          </cell>
          <cell r="B436" t="str">
            <v>      社会科学研究机构</v>
          </cell>
          <cell r="C436" t="str">
            <v/>
          </cell>
        </row>
        <row r="437">
          <cell r="A437">
            <v>2060602</v>
          </cell>
          <cell r="B437" t="str">
            <v>      社会科学研究</v>
          </cell>
          <cell r="C437" t="str">
            <v/>
          </cell>
        </row>
        <row r="438">
          <cell r="A438">
            <v>2060603</v>
          </cell>
          <cell r="B438" t="str">
            <v>      社科基金支出</v>
          </cell>
          <cell r="C438" t="str">
            <v/>
          </cell>
        </row>
        <row r="439">
          <cell r="A439">
            <v>2060699</v>
          </cell>
          <cell r="B439" t="str">
            <v>      其他社会科学支出</v>
          </cell>
          <cell r="C439" t="str">
            <v/>
          </cell>
        </row>
        <row r="440">
          <cell r="A440">
            <v>20607</v>
          </cell>
          <cell r="B440" t="str">
            <v>    科学技术普及</v>
          </cell>
          <cell r="C440">
            <v>5</v>
          </cell>
        </row>
        <row r="441">
          <cell r="A441">
            <v>2060701</v>
          </cell>
          <cell r="B441" t="str">
            <v>      机构运行</v>
          </cell>
          <cell r="C441" t="str">
            <v/>
          </cell>
        </row>
        <row r="442">
          <cell r="A442">
            <v>2060702</v>
          </cell>
          <cell r="B442" t="str">
            <v>      科普活动</v>
          </cell>
          <cell r="C442">
            <v>5</v>
          </cell>
        </row>
        <row r="443">
          <cell r="A443">
            <v>2060703</v>
          </cell>
          <cell r="B443" t="str">
            <v>      青少年科技活动</v>
          </cell>
          <cell r="C443" t="str">
            <v/>
          </cell>
        </row>
        <row r="444">
          <cell r="A444">
            <v>2060704</v>
          </cell>
          <cell r="B444" t="str">
            <v>      学术交流活动</v>
          </cell>
          <cell r="C444" t="str">
            <v/>
          </cell>
        </row>
        <row r="445">
          <cell r="A445">
            <v>2060705</v>
          </cell>
          <cell r="B445" t="str">
            <v>      科技馆站</v>
          </cell>
          <cell r="C445" t="str">
            <v/>
          </cell>
        </row>
        <row r="446">
          <cell r="A446">
            <v>2060799</v>
          </cell>
          <cell r="B446" t="str">
            <v>      其他科学技术普及支出</v>
          </cell>
          <cell r="C446" t="str">
            <v/>
          </cell>
        </row>
        <row r="447">
          <cell r="A447">
            <v>20608</v>
          </cell>
          <cell r="B447" t="str">
            <v>    科技交流与合作</v>
          </cell>
          <cell r="C447">
            <v>0</v>
          </cell>
        </row>
        <row r="448">
          <cell r="A448">
            <v>2060801</v>
          </cell>
          <cell r="B448" t="str">
            <v>      国际交流与合作</v>
          </cell>
          <cell r="C448" t="str">
            <v/>
          </cell>
        </row>
        <row r="449">
          <cell r="A449">
            <v>2060802</v>
          </cell>
          <cell r="B449" t="str">
            <v>      重大科技合作项目</v>
          </cell>
          <cell r="C449" t="str">
            <v/>
          </cell>
        </row>
        <row r="450">
          <cell r="A450">
            <v>2060899</v>
          </cell>
          <cell r="B450" t="str">
            <v>      其他科技交流与合作支出</v>
          </cell>
          <cell r="C450" t="str">
            <v/>
          </cell>
        </row>
        <row r="451">
          <cell r="A451">
            <v>20609</v>
          </cell>
          <cell r="B451" t="str">
            <v>    科技重大项目</v>
          </cell>
          <cell r="C451">
            <v>0</v>
          </cell>
        </row>
        <row r="452">
          <cell r="A452">
            <v>2060901</v>
          </cell>
          <cell r="B452" t="str">
            <v>      科技重大专项</v>
          </cell>
          <cell r="C452" t="str">
            <v/>
          </cell>
        </row>
        <row r="453">
          <cell r="A453">
            <v>2060902</v>
          </cell>
          <cell r="B453" t="str">
            <v>      重点研发计划</v>
          </cell>
          <cell r="C453" t="str">
            <v/>
          </cell>
        </row>
        <row r="454">
          <cell r="A454">
            <v>2060999</v>
          </cell>
          <cell r="B454" t="str">
            <v>      其他科技重大项目</v>
          </cell>
          <cell r="C454" t="str">
            <v/>
          </cell>
        </row>
        <row r="455">
          <cell r="A455">
            <v>20699</v>
          </cell>
          <cell r="B455" t="str">
            <v>    其他科学技术支出</v>
          </cell>
          <cell r="C455">
            <v>573</v>
          </cell>
        </row>
        <row r="456">
          <cell r="A456">
            <v>2069901</v>
          </cell>
          <cell r="B456" t="str">
            <v>      科技奖励</v>
          </cell>
          <cell r="C456" t="str">
            <v/>
          </cell>
        </row>
        <row r="457">
          <cell r="A457">
            <v>2069902</v>
          </cell>
          <cell r="B457" t="str">
            <v>      核应急</v>
          </cell>
          <cell r="C457" t="str">
            <v/>
          </cell>
        </row>
        <row r="458">
          <cell r="A458">
            <v>2069903</v>
          </cell>
          <cell r="B458" t="str">
            <v>      转制科研机构</v>
          </cell>
          <cell r="C458" t="str">
            <v/>
          </cell>
        </row>
        <row r="459">
          <cell r="A459">
            <v>2069999</v>
          </cell>
          <cell r="B459" t="str">
            <v>      其他科学技术支出</v>
          </cell>
          <cell r="C459">
            <v>573</v>
          </cell>
        </row>
        <row r="460">
          <cell r="A460">
            <v>207</v>
          </cell>
          <cell r="B460" t="str">
            <v>文化旅游体育与传媒支出</v>
          </cell>
          <cell r="C460">
            <v>5760.7</v>
          </cell>
        </row>
        <row r="461">
          <cell r="A461">
            <v>20701</v>
          </cell>
          <cell r="B461" t="str">
            <v>    文化和旅游</v>
          </cell>
          <cell r="C461">
            <v>4113.7</v>
          </cell>
        </row>
        <row r="462">
          <cell r="A462">
            <v>2070101</v>
          </cell>
          <cell r="B462" t="str">
            <v>      行政运行</v>
          </cell>
          <cell r="C462">
            <v>1723.7</v>
          </cell>
        </row>
        <row r="463">
          <cell r="A463">
            <v>2070102</v>
          </cell>
          <cell r="B463" t="str">
            <v>      一般行政管理事务</v>
          </cell>
          <cell r="C463" t="str">
            <v/>
          </cell>
        </row>
        <row r="464">
          <cell r="A464">
            <v>2070103</v>
          </cell>
          <cell r="B464" t="str">
            <v>      机关服务</v>
          </cell>
          <cell r="C464" t="str">
            <v/>
          </cell>
        </row>
        <row r="465">
          <cell r="A465">
            <v>2070104</v>
          </cell>
          <cell r="B465" t="str">
            <v>      图书馆</v>
          </cell>
          <cell r="C465" t="str">
            <v/>
          </cell>
        </row>
        <row r="466">
          <cell r="A466">
            <v>2070105</v>
          </cell>
          <cell r="B466" t="str">
            <v>      文化展示及纪念机构</v>
          </cell>
          <cell r="C466" t="str">
            <v/>
          </cell>
        </row>
        <row r="467">
          <cell r="A467">
            <v>2070106</v>
          </cell>
          <cell r="B467" t="str">
            <v>      艺术表演场所</v>
          </cell>
          <cell r="C467" t="str">
            <v/>
          </cell>
        </row>
        <row r="468">
          <cell r="A468">
            <v>2070107</v>
          </cell>
          <cell r="B468" t="str">
            <v>      艺术表演团体</v>
          </cell>
          <cell r="C468" t="str">
            <v/>
          </cell>
        </row>
        <row r="469">
          <cell r="A469">
            <v>2070108</v>
          </cell>
          <cell r="B469" t="str">
            <v>      文化活动</v>
          </cell>
          <cell r="C469" t="str">
            <v/>
          </cell>
        </row>
        <row r="470">
          <cell r="A470">
            <v>2070109</v>
          </cell>
          <cell r="B470" t="str">
            <v>      群众文化</v>
          </cell>
          <cell r="C470" t="str">
            <v/>
          </cell>
        </row>
        <row r="471">
          <cell r="A471">
            <v>2070110</v>
          </cell>
          <cell r="B471" t="str">
            <v>      文化和旅游交流与合作</v>
          </cell>
          <cell r="C471" t="str">
            <v/>
          </cell>
        </row>
        <row r="472">
          <cell r="A472">
            <v>2070111</v>
          </cell>
          <cell r="B472" t="str">
            <v>      文化创作与保护</v>
          </cell>
          <cell r="C472">
            <v>10</v>
          </cell>
        </row>
        <row r="473">
          <cell r="A473">
            <v>2070112</v>
          </cell>
          <cell r="B473" t="str">
            <v>      文化和旅游市场管理</v>
          </cell>
          <cell r="C473" t="str">
            <v/>
          </cell>
        </row>
        <row r="474">
          <cell r="A474">
            <v>2070113</v>
          </cell>
          <cell r="B474" t="str">
            <v>      旅游宣传</v>
          </cell>
          <cell r="C474" t="str">
            <v/>
          </cell>
        </row>
        <row r="475">
          <cell r="A475">
            <v>2070114</v>
          </cell>
          <cell r="B475" t="str">
            <v>      文化和旅游管理事务</v>
          </cell>
          <cell r="C475">
            <v>1680</v>
          </cell>
        </row>
        <row r="476">
          <cell r="A476">
            <v>2070199</v>
          </cell>
          <cell r="B476" t="str">
            <v>      其他文化和旅游支出</v>
          </cell>
          <cell r="C476">
            <v>700</v>
          </cell>
        </row>
        <row r="477">
          <cell r="A477">
            <v>20702</v>
          </cell>
          <cell r="B477" t="str">
            <v>    文物</v>
          </cell>
          <cell r="C477">
            <v>0</v>
          </cell>
        </row>
        <row r="478">
          <cell r="A478">
            <v>2070201</v>
          </cell>
          <cell r="B478" t="str">
            <v>      行政运行</v>
          </cell>
          <cell r="C478" t="str">
            <v/>
          </cell>
        </row>
        <row r="479">
          <cell r="A479">
            <v>2070202</v>
          </cell>
          <cell r="B479" t="str">
            <v>      一般行政管理事务</v>
          </cell>
          <cell r="C479" t="str">
            <v/>
          </cell>
        </row>
        <row r="480">
          <cell r="A480">
            <v>2070203</v>
          </cell>
          <cell r="B480" t="str">
            <v>      机关服务</v>
          </cell>
          <cell r="C480" t="str">
            <v/>
          </cell>
        </row>
        <row r="481">
          <cell r="A481">
            <v>2070204</v>
          </cell>
          <cell r="B481" t="str">
            <v>      文物保护</v>
          </cell>
          <cell r="C481" t="str">
            <v/>
          </cell>
        </row>
        <row r="482">
          <cell r="A482">
            <v>2070205</v>
          </cell>
          <cell r="B482" t="str">
            <v>      博物馆</v>
          </cell>
          <cell r="C482" t="str">
            <v/>
          </cell>
        </row>
        <row r="483">
          <cell r="A483">
            <v>2070206</v>
          </cell>
          <cell r="B483" t="str">
            <v>      历史名城与古迹</v>
          </cell>
          <cell r="C483" t="str">
            <v/>
          </cell>
        </row>
        <row r="484">
          <cell r="A484">
            <v>2070299</v>
          </cell>
          <cell r="B484" t="str">
            <v>      其他文物支出</v>
          </cell>
          <cell r="C484" t="str">
            <v/>
          </cell>
        </row>
        <row r="485">
          <cell r="A485">
            <v>20703</v>
          </cell>
          <cell r="B485" t="str">
            <v>    体育</v>
          </cell>
          <cell r="C485">
            <v>10</v>
          </cell>
        </row>
        <row r="486">
          <cell r="A486">
            <v>2070301</v>
          </cell>
          <cell r="B486" t="str">
            <v>      行政运行</v>
          </cell>
          <cell r="C486" t="str">
            <v/>
          </cell>
        </row>
        <row r="487">
          <cell r="A487">
            <v>2070302</v>
          </cell>
          <cell r="B487" t="str">
            <v>      一般行政管理事务</v>
          </cell>
          <cell r="C487" t="str">
            <v/>
          </cell>
        </row>
        <row r="488">
          <cell r="A488">
            <v>2070303</v>
          </cell>
          <cell r="B488" t="str">
            <v>      机关服务</v>
          </cell>
          <cell r="C488" t="str">
            <v/>
          </cell>
        </row>
        <row r="489">
          <cell r="A489">
            <v>2070304</v>
          </cell>
          <cell r="B489" t="str">
            <v>      运动项目管理</v>
          </cell>
          <cell r="C489" t="str">
            <v/>
          </cell>
        </row>
        <row r="490">
          <cell r="A490">
            <v>2070305</v>
          </cell>
          <cell r="B490" t="str">
            <v>      体育竞赛</v>
          </cell>
          <cell r="C490" t="str">
            <v/>
          </cell>
        </row>
        <row r="491">
          <cell r="A491">
            <v>2070306</v>
          </cell>
          <cell r="B491" t="str">
            <v>      体育训练</v>
          </cell>
          <cell r="C491" t="str">
            <v/>
          </cell>
        </row>
        <row r="492">
          <cell r="A492">
            <v>2070307</v>
          </cell>
          <cell r="B492" t="str">
            <v>      体育场馆</v>
          </cell>
          <cell r="C492">
            <v>10</v>
          </cell>
        </row>
        <row r="493">
          <cell r="A493">
            <v>2070308</v>
          </cell>
          <cell r="B493" t="str">
            <v>      群众体育</v>
          </cell>
          <cell r="C493" t="str">
            <v/>
          </cell>
        </row>
        <row r="494">
          <cell r="A494">
            <v>2070309</v>
          </cell>
          <cell r="B494" t="str">
            <v>      体育交流与合作</v>
          </cell>
          <cell r="C494" t="str">
            <v/>
          </cell>
        </row>
        <row r="495">
          <cell r="A495">
            <v>2070399</v>
          </cell>
          <cell r="B495" t="str">
            <v>      其他体育支出</v>
          </cell>
          <cell r="C495" t="str">
            <v/>
          </cell>
        </row>
        <row r="496">
          <cell r="A496">
            <v>20706</v>
          </cell>
          <cell r="B496" t="str">
            <v>    新闻出版电影</v>
          </cell>
          <cell r="C496">
            <v>7</v>
          </cell>
        </row>
        <row r="497">
          <cell r="A497">
            <v>2070601</v>
          </cell>
          <cell r="B497" t="str">
            <v>      行政运行</v>
          </cell>
          <cell r="C497" t="str">
            <v/>
          </cell>
        </row>
        <row r="498">
          <cell r="A498">
            <v>2070602</v>
          </cell>
          <cell r="B498" t="str">
            <v>      一般行政管理事务</v>
          </cell>
          <cell r="C498">
            <v>2</v>
          </cell>
        </row>
        <row r="499">
          <cell r="A499">
            <v>2070603</v>
          </cell>
          <cell r="B499" t="str">
            <v>      机关服务</v>
          </cell>
          <cell r="C499" t="str">
            <v/>
          </cell>
        </row>
        <row r="500">
          <cell r="A500">
            <v>2070604</v>
          </cell>
          <cell r="B500" t="str">
            <v>      新闻通讯</v>
          </cell>
          <cell r="C500" t="str">
            <v/>
          </cell>
        </row>
        <row r="501">
          <cell r="A501">
            <v>2070605</v>
          </cell>
          <cell r="B501" t="str">
            <v>      出版发行</v>
          </cell>
          <cell r="C501" t="str">
            <v/>
          </cell>
        </row>
        <row r="502">
          <cell r="A502">
            <v>2070606</v>
          </cell>
          <cell r="B502" t="str">
            <v>      版权管理</v>
          </cell>
          <cell r="C502" t="str">
            <v/>
          </cell>
        </row>
        <row r="503">
          <cell r="A503">
            <v>2070607</v>
          </cell>
          <cell r="B503" t="str">
            <v>      电影</v>
          </cell>
          <cell r="C503">
            <v>5</v>
          </cell>
        </row>
        <row r="504">
          <cell r="A504">
            <v>2070699</v>
          </cell>
          <cell r="B504" t="str">
            <v>      其他新闻出版电影支出</v>
          </cell>
          <cell r="C504" t="str">
            <v/>
          </cell>
        </row>
        <row r="505">
          <cell r="A505">
            <v>20708</v>
          </cell>
          <cell r="B505" t="str">
            <v>    广播电视</v>
          </cell>
          <cell r="C505">
            <v>30</v>
          </cell>
        </row>
        <row r="506">
          <cell r="A506">
            <v>2070801</v>
          </cell>
          <cell r="B506" t="str">
            <v>      行政运行</v>
          </cell>
          <cell r="C506" t="str">
            <v/>
          </cell>
        </row>
        <row r="507">
          <cell r="A507">
            <v>2070802</v>
          </cell>
          <cell r="B507" t="str">
            <v>      一般行政管理事务</v>
          </cell>
          <cell r="C507" t="str">
            <v/>
          </cell>
        </row>
        <row r="508">
          <cell r="A508">
            <v>2070803</v>
          </cell>
          <cell r="B508" t="str">
            <v>      机关服务</v>
          </cell>
          <cell r="C508" t="str">
            <v/>
          </cell>
        </row>
        <row r="509">
          <cell r="A509">
            <v>2070806</v>
          </cell>
          <cell r="B509" t="str">
            <v>      监测监管</v>
          </cell>
          <cell r="C509" t="str">
            <v/>
          </cell>
        </row>
        <row r="510">
          <cell r="A510">
            <v>2070807</v>
          </cell>
          <cell r="B510" t="str">
            <v>      传输发射</v>
          </cell>
          <cell r="C510" t="str">
            <v/>
          </cell>
        </row>
        <row r="511">
          <cell r="A511">
            <v>2070808</v>
          </cell>
          <cell r="B511" t="str">
            <v>      广播电视事务</v>
          </cell>
          <cell r="C511">
            <v>12</v>
          </cell>
        </row>
        <row r="512">
          <cell r="A512">
            <v>2070899</v>
          </cell>
          <cell r="B512" t="str">
            <v>      其他广播电视支出</v>
          </cell>
          <cell r="C512">
            <v>18</v>
          </cell>
        </row>
        <row r="513">
          <cell r="A513">
            <v>20799</v>
          </cell>
          <cell r="B513" t="str">
            <v>    其他文化旅游体育与传媒支出</v>
          </cell>
          <cell r="C513">
            <v>1600</v>
          </cell>
        </row>
        <row r="514">
          <cell r="A514">
            <v>2079902</v>
          </cell>
          <cell r="B514" t="str">
            <v>      宣传文化发展专项支出</v>
          </cell>
        </row>
        <row r="515">
          <cell r="A515">
            <v>2079903</v>
          </cell>
          <cell r="B515" t="str">
            <v>      文化产业发展专项支出</v>
          </cell>
          <cell r="C515" t="str">
            <v/>
          </cell>
        </row>
        <row r="516">
          <cell r="A516">
            <v>2079999</v>
          </cell>
          <cell r="B516" t="str">
            <v>      其他文化旅游体育与传媒支出</v>
          </cell>
          <cell r="C516">
            <v>1600</v>
          </cell>
        </row>
        <row r="517">
          <cell r="A517">
            <v>208</v>
          </cell>
          <cell r="B517" t="str">
            <v>社会保障和就业支出</v>
          </cell>
          <cell r="C517">
            <v>48210.5</v>
          </cell>
        </row>
        <row r="518">
          <cell r="A518">
            <v>20801</v>
          </cell>
          <cell r="B518" t="str">
            <v>    人力资源和社会保障管理事务</v>
          </cell>
          <cell r="C518">
            <v>1152</v>
          </cell>
        </row>
        <row r="519">
          <cell r="A519">
            <v>2080101</v>
          </cell>
          <cell r="B519" t="str">
            <v>      行政运行</v>
          </cell>
          <cell r="C519">
            <v>891</v>
          </cell>
        </row>
        <row r="520">
          <cell r="A520">
            <v>2080102</v>
          </cell>
          <cell r="B520" t="str">
            <v>      一般行政管理事务</v>
          </cell>
          <cell r="C520" t="str">
            <v/>
          </cell>
        </row>
        <row r="521">
          <cell r="A521">
            <v>2080103</v>
          </cell>
          <cell r="B521" t="str">
            <v>      机关服务</v>
          </cell>
          <cell r="C521" t="str">
            <v/>
          </cell>
        </row>
        <row r="522">
          <cell r="A522">
            <v>2080104</v>
          </cell>
          <cell r="B522" t="str">
            <v>      综合业务管理</v>
          </cell>
          <cell r="C522">
            <v>9</v>
          </cell>
        </row>
        <row r="523">
          <cell r="A523">
            <v>2080105</v>
          </cell>
          <cell r="B523" t="str">
            <v>      劳动保障监察</v>
          </cell>
          <cell r="C523">
            <v>8</v>
          </cell>
        </row>
        <row r="524">
          <cell r="A524">
            <v>2080106</v>
          </cell>
          <cell r="B524" t="str">
            <v>      就业管理事务</v>
          </cell>
          <cell r="C524" t="str">
            <v/>
          </cell>
        </row>
        <row r="525">
          <cell r="A525">
            <v>2080107</v>
          </cell>
          <cell r="B525" t="str">
            <v>      社会保险业务管理事务</v>
          </cell>
          <cell r="C525" t="str">
            <v/>
          </cell>
        </row>
        <row r="526">
          <cell r="A526">
            <v>2080108</v>
          </cell>
          <cell r="B526" t="str">
            <v>      信息化建设</v>
          </cell>
          <cell r="C526" t="str">
            <v/>
          </cell>
        </row>
        <row r="527">
          <cell r="A527">
            <v>2080109</v>
          </cell>
          <cell r="B527" t="str">
            <v>      社会保险经办机构</v>
          </cell>
          <cell r="C527" t="str">
            <v/>
          </cell>
        </row>
        <row r="528">
          <cell r="A528">
            <v>2080110</v>
          </cell>
          <cell r="B528" t="str">
            <v>      劳动关系和维权</v>
          </cell>
          <cell r="C528" t="str">
            <v/>
          </cell>
        </row>
        <row r="529">
          <cell r="A529">
            <v>2080111</v>
          </cell>
          <cell r="B529" t="str">
            <v>      公共就业服务和职业技能鉴定机构</v>
          </cell>
          <cell r="C529" t="str">
            <v/>
          </cell>
        </row>
        <row r="530">
          <cell r="A530">
            <v>2080112</v>
          </cell>
          <cell r="B530" t="str">
            <v>      劳动人事争议调解仲裁</v>
          </cell>
          <cell r="C530" t="str">
            <v/>
          </cell>
        </row>
        <row r="531">
          <cell r="A531">
            <v>2080113</v>
          </cell>
          <cell r="B531" t="str">
            <v>      政府特殊津贴</v>
          </cell>
          <cell r="C531" t="str">
            <v/>
          </cell>
        </row>
        <row r="532">
          <cell r="A532">
            <v>2080114</v>
          </cell>
          <cell r="B532" t="str">
            <v>      资助留学回国人员</v>
          </cell>
          <cell r="C532" t="str">
            <v/>
          </cell>
        </row>
        <row r="533">
          <cell r="A533">
            <v>2080115</v>
          </cell>
          <cell r="B533" t="str">
            <v>      博士后日常经费</v>
          </cell>
          <cell r="C533" t="str">
            <v/>
          </cell>
        </row>
        <row r="534">
          <cell r="A534">
            <v>2080116</v>
          </cell>
          <cell r="B534" t="str">
            <v>      引进人才费用</v>
          </cell>
          <cell r="C534">
            <v>13</v>
          </cell>
        </row>
        <row r="535">
          <cell r="A535">
            <v>2080150</v>
          </cell>
          <cell r="B535" t="str">
            <v>      事业运行</v>
          </cell>
          <cell r="C535" t="str">
            <v/>
          </cell>
        </row>
        <row r="536">
          <cell r="A536">
            <v>2080199</v>
          </cell>
          <cell r="B536" t="str">
            <v>      其他人力资源和社会保障管理事务支出</v>
          </cell>
          <cell r="C536">
            <v>231</v>
          </cell>
        </row>
        <row r="537">
          <cell r="A537">
            <v>20802</v>
          </cell>
          <cell r="B537" t="str">
            <v>    民政管理事务</v>
          </cell>
          <cell r="C537">
            <v>541.1</v>
          </cell>
        </row>
        <row r="538">
          <cell r="A538">
            <v>2080201</v>
          </cell>
          <cell r="B538" t="str">
            <v>      行政运行</v>
          </cell>
          <cell r="C538">
            <v>474.1</v>
          </cell>
        </row>
        <row r="539">
          <cell r="A539">
            <v>2080202</v>
          </cell>
          <cell r="B539" t="str">
            <v>      一般行政管理事务</v>
          </cell>
          <cell r="C539">
            <v>53</v>
          </cell>
        </row>
        <row r="540">
          <cell r="A540">
            <v>2080203</v>
          </cell>
          <cell r="B540" t="str">
            <v>      机关服务</v>
          </cell>
          <cell r="C540" t="str">
            <v/>
          </cell>
        </row>
        <row r="541">
          <cell r="A541">
            <v>2080206</v>
          </cell>
          <cell r="B541" t="str">
            <v>      社会组织管理</v>
          </cell>
          <cell r="C541" t="str">
            <v/>
          </cell>
        </row>
        <row r="542">
          <cell r="A542">
            <v>2080207</v>
          </cell>
          <cell r="B542" t="str">
            <v>      行政区划和地名管理</v>
          </cell>
          <cell r="C542" t="str">
            <v/>
          </cell>
        </row>
        <row r="543">
          <cell r="A543">
            <v>2080209</v>
          </cell>
          <cell r="B543" t="str">
            <v>老龄事物</v>
          </cell>
          <cell r="C543">
            <v>5</v>
          </cell>
        </row>
        <row r="544">
          <cell r="A544">
            <v>2080208</v>
          </cell>
          <cell r="B544" t="str">
            <v>      基层政权建设和社区治理</v>
          </cell>
        </row>
        <row r="545">
          <cell r="A545">
            <v>2080299</v>
          </cell>
          <cell r="B545" t="str">
            <v>      其他民政管理事务支出</v>
          </cell>
          <cell r="C545">
            <v>9</v>
          </cell>
        </row>
        <row r="546">
          <cell r="A546">
            <v>20804</v>
          </cell>
          <cell r="B546" t="str">
            <v>    补充全国社会保障基金</v>
          </cell>
          <cell r="C546">
            <v>0</v>
          </cell>
        </row>
        <row r="547">
          <cell r="A547">
            <v>2080402</v>
          </cell>
          <cell r="B547" t="str">
            <v>      用一般公共预算补充基金</v>
          </cell>
        </row>
        <row r="548">
          <cell r="A548">
            <v>20805</v>
          </cell>
          <cell r="B548" t="str">
            <v>    行政事业单位养老支出</v>
          </cell>
          <cell r="C548">
            <v>21042</v>
          </cell>
        </row>
        <row r="549">
          <cell r="A549">
            <v>2080501</v>
          </cell>
          <cell r="B549" t="str">
            <v>      行政单位离退休</v>
          </cell>
          <cell r="C549">
            <v>3922</v>
          </cell>
        </row>
        <row r="550">
          <cell r="A550">
            <v>2080502</v>
          </cell>
          <cell r="B550" t="str">
            <v>      事业单位离退休</v>
          </cell>
          <cell r="C550">
            <v>1432</v>
          </cell>
        </row>
        <row r="551">
          <cell r="A551">
            <v>2080503</v>
          </cell>
          <cell r="B551" t="str">
            <v>      离退休人员管理机构</v>
          </cell>
          <cell r="C551" t="str">
            <v/>
          </cell>
        </row>
        <row r="552">
          <cell r="A552">
            <v>2080505</v>
          </cell>
          <cell r="B552" t="str">
            <v>      机关事业单位基本养老保险缴费支出</v>
          </cell>
          <cell r="C552">
            <v>11572</v>
          </cell>
        </row>
        <row r="553">
          <cell r="A553">
            <v>2080506</v>
          </cell>
          <cell r="B553" t="str">
            <v>      机关事业单位职业年金缴费支出</v>
          </cell>
          <cell r="C553">
            <v>1451</v>
          </cell>
        </row>
        <row r="554">
          <cell r="A554">
            <v>2080507</v>
          </cell>
          <cell r="B554" t="str">
            <v>      对机关事业单位基本养老保险基金的补助</v>
          </cell>
          <cell r="C554">
            <v>2226</v>
          </cell>
        </row>
        <row r="555">
          <cell r="A555">
            <v>2080508</v>
          </cell>
          <cell r="B555" t="str">
            <v>      对机关事业单位职业年金的补助</v>
          </cell>
          <cell r="C555" t="str">
            <v/>
          </cell>
        </row>
        <row r="556">
          <cell r="A556">
            <v>2080599</v>
          </cell>
          <cell r="B556" t="str">
            <v>      其他行政事业单位养老支出</v>
          </cell>
          <cell r="C556">
            <v>439</v>
          </cell>
        </row>
        <row r="557">
          <cell r="A557">
            <v>20806</v>
          </cell>
          <cell r="B557" t="str">
            <v>    企业改革补助</v>
          </cell>
          <cell r="C557">
            <v>57</v>
          </cell>
        </row>
        <row r="558">
          <cell r="A558">
            <v>2080601</v>
          </cell>
          <cell r="B558" t="str">
            <v>      企业关闭破产补助</v>
          </cell>
          <cell r="C558" t="str">
            <v/>
          </cell>
        </row>
        <row r="559">
          <cell r="A559">
            <v>2080602</v>
          </cell>
          <cell r="B559" t="str">
            <v>      厂办大集体改革补助</v>
          </cell>
          <cell r="C559" t="str">
            <v/>
          </cell>
        </row>
        <row r="560">
          <cell r="A560">
            <v>2080699</v>
          </cell>
          <cell r="B560" t="str">
            <v>      其他企业改革发展补助</v>
          </cell>
          <cell r="C560">
            <v>57</v>
          </cell>
        </row>
        <row r="561">
          <cell r="A561">
            <v>20807</v>
          </cell>
          <cell r="B561" t="str">
            <v>    就业补助</v>
          </cell>
          <cell r="C561">
            <v>2957</v>
          </cell>
        </row>
        <row r="562">
          <cell r="A562">
            <v>2080701</v>
          </cell>
          <cell r="B562" t="str">
            <v>      就业创业服务补助</v>
          </cell>
          <cell r="C562" t="str">
            <v/>
          </cell>
        </row>
        <row r="563">
          <cell r="A563">
            <v>2080702</v>
          </cell>
          <cell r="B563" t="str">
            <v>      职业培训补贴</v>
          </cell>
          <cell r="C563" t="str">
            <v/>
          </cell>
        </row>
        <row r="564">
          <cell r="A564">
            <v>2080704</v>
          </cell>
          <cell r="B564" t="str">
            <v>      社会保险补贴</v>
          </cell>
          <cell r="C564" t="str">
            <v/>
          </cell>
        </row>
        <row r="565">
          <cell r="A565">
            <v>2080705</v>
          </cell>
          <cell r="B565" t="str">
            <v>      公益性岗位补贴</v>
          </cell>
          <cell r="C565">
            <v>29</v>
          </cell>
        </row>
        <row r="566">
          <cell r="A566">
            <v>2080709</v>
          </cell>
          <cell r="B566" t="str">
            <v>      职业技能评价补贴</v>
          </cell>
          <cell r="C566" t="str">
            <v/>
          </cell>
        </row>
        <row r="567">
          <cell r="A567">
            <v>2080711</v>
          </cell>
          <cell r="B567" t="str">
            <v>      就业见习补贴</v>
          </cell>
          <cell r="C567" t="str">
            <v/>
          </cell>
        </row>
        <row r="568">
          <cell r="A568">
            <v>2080712</v>
          </cell>
          <cell r="B568" t="str">
            <v>      高技能人才培养补助</v>
          </cell>
          <cell r="C568" t="str">
            <v/>
          </cell>
        </row>
        <row r="569">
          <cell r="A569">
            <v>2080713</v>
          </cell>
          <cell r="B569" t="str">
            <v>求职和创业补贴</v>
          </cell>
          <cell r="C569" t="str">
            <v/>
          </cell>
        </row>
        <row r="570">
          <cell r="A570">
            <v>2080799</v>
          </cell>
          <cell r="B570" t="str">
            <v>      其他就业补助支出</v>
          </cell>
          <cell r="C570">
            <v>2928</v>
          </cell>
        </row>
        <row r="571">
          <cell r="A571">
            <v>20808</v>
          </cell>
          <cell r="B571" t="str">
            <v>    抚恤</v>
          </cell>
          <cell r="C571">
            <v>2638</v>
          </cell>
        </row>
        <row r="572">
          <cell r="A572">
            <v>2080801</v>
          </cell>
          <cell r="B572" t="str">
            <v>      死亡抚恤</v>
          </cell>
          <cell r="C572">
            <v>1484</v>
          </cell>
        </row>
        <row r="573">
          <cell r="A573">
            <v>2080802</v>
          </cell>
          <cell r="B573" t="str">
            <v>      伤残抚恤</v>
          </cell>
          <cell r="C573">
            <v>2</v>
          </cell>
        </row>
        <row r="574">
          <cell r="A574">
            <v>2080803</v>
          </cell>
          <cell r="B574" t="str">
            <v>      在乡复员、退伍军人生活补助</v>
          </cell>
          <cell r="C574">
            <v>847</v>
          </cell>
        </row>
        <row r="575">
          <cell r="A575">
            <v>2080805</v>
          </cell>
          <cell r="B575" t="str">
            <v>      义务兵优待</v>
          </cell>
          <cell r="C575">
            <v>188</v>
          </cell>
        </row>
        <row r="576">
          <cell r="A576">
            <v>2080806</v>
          </cell>
          <cell r="B576" t="str">
            <v>      农村籍退役士兵老年生活补助</v>
          </cell>
          <cell r="C576" t="str">
            <v/>
          </cell>
        </row>
        <row r="577">
          <cell r="A577">
            <v>2080807</v>
          </cell>
          <cell r="B577" t="str">
            <v>      光荣院</v>
          </cell>
          <cell r="C577" t="str">
            <v/>
          </cell>
        </row>
        <row r="578">
          <cell r="A578">
            <v>2080808</v>
          </cell>
          <cell r="B578" t="str">
            <v>      烈士纪念设施管理维护</v>
          </cell>
          <cell r="C578" t="str">
            <v/>
          </cell>
        </row>
        <row r="579">
          <cell r="A579">
            <v>2080899</v>
          </cell>
          <cell r="B579" t="str">
            <v>      其他优抚支出</v>
          </cell>
          <cell r="C579">
            <v>117</v>
          </cell>
        </row>
        <row r="580">
          <cell r="A580">
            <v>20809</v>
          </cell>
          <cell r="B580" t="str">
            <v>    退役安置</v>
          </cell>
          <cell r="C580">
            <v>168</v>
          </cell>
        </row>
        <row r="581">
          <cell r="A581">
            <v>2080901</v>
          </cell>
          <cell r="B581" t="str">
            <v>      退役士兵安置</v>
          </cell>
          <cell r="C581">
            <v>111</v>
          </cell>
        </row>
        <row r="582">
          <cell r="A582">
            <v>2080902</v>
          </cell>
          <cell r="B582" t="str">
            <v>      军队移交政府的离退休人员安置</v>
          </cell>
          <cell r="C582" t="str">
            <v/>
          </cell>
        </row>
        <row r="583">
          <cell r="A583">
            <v>2080903</v>
          </cell>
          <cell r="B583" t="str">
            <v>      军队移交政府离退休干部管理机构</v>
          </cell>
          <cell r="C583" t="str">
            <v/>
          </cell>
        </row>
        <row r="584">
          <cell r="A584">
            <v>2080904</v>
          </cell>
          <cell r="B584" t="str">
            <v>      退役士兵管理教育</v>
          </cell>
          <cell r="C584" t="str">
            <v/>
          </cell>
        </row>
        <row r="585">
          <cell r="A585">
            <v>2080905</v>
          </cell>
          <cell r="B585" t="str">
            <v>      军队转业干部安置</v>
          </cell>
          <cell r="C585" t="str">
            <v/>
          </cell>
        </row>
        <row r="586">
          <cell r="A586">
            <v>2080999</v>
          </cell>
          <cell r="B586" t="str">
            <v>      其他退役安置支出</v>
          </cell>
          <cell r="C586">
            <v>57</v>
          </cell>
        </row>
        <row r="587">
          <cell r="A587">
            <v>20810</v>
          </cell>
          <cell r="B587" t="str">
            <v>    社会福利</v>
          </cell>
          <cell r="C587">
            <v>1932</v>
          </cell>
        </row>
        <row r="588">
          <cell r="A588">
            <v>2081001</v>
          </cell>
          <cell r="B588" t="str">
            <v>      儿童福利</v>
          </cell>
          <cell r="C588">
            <v>600</v>
          </cell>
        </row>
        <row r="589">
          <cell r="A589">
            <v>2081002</v>
          </cell>
          <cell r="B589" t="str">
            <v>      老年福利</v>
          </cell>
          <cell r="C589">
            <v>648</v>
          </cell>
        </row>
        <row r="590">
          <cell r="A590">
            <v>2081003</v>
          </cell>
          <cell r="B590" t="str">
            <v>      康复辅具</v>
          </cell>
          <cell r="C590" t="str">
            <v/>
          </cell>
        </row>
        <row r="591">
          <cell r="A591">
            <v>2081004</v>
          </cell>
          <cell r="B591" t="str">
            <v>      殡葬</v>
          </cell>
          <cell r="C591">
            <v>311</v>
          </cell>
        </row>
        <row r="592">
          <cell r="A592">
            <v>2081005</v>
          </cell>
          <cell r="B592" t="str">
            <v>      社会福利事业单位</v>
          </cell>
          <cell r="C592" t="str">
            <v/>
          </cell>
        </row>
        <row r="593">
          <cell r="A593">
            <v>2081006</v>
          </cell>
          <cell r="B593" t="str">
            <v>      养老服务</v>
          </cell>
          <cell r="C593">
            <v>373</v>
          </cell>
        </row>
        <row r="594">
          <cell r="A594">
            <v>2081099</v>
          </cell>
          <cell r="B594" t="str">
            <v>      其他社会福利支出</v>
          </cell>
          <cell r="C594" t="str">
            <v/>
          </cell>
        </row>
        <row r="595">
          <cell r="A595">
            <v>20811</v>
          </cell>
          <cell r="B595" t="str">
            <v>    残疾人事业</v>
          </cell>
          <cell r="C595">
            <v>604.9</v>
          </cell>
        </row>
        <row r="596">
          <cell r="A596">
            <v>2081101</v>
          </cell>
          <cell r="B596" t="str">
            <v>      行政运行</v>
          </cell>
          <cell r="C596">
            <v>163.9</v>
          </cell>
        </row>
        <row r="597">
          <cell r="A597">
            <v>2081102</v>
          </cell>
          <cell r="B597" t="str">
            <v>      一般行政管理事务</v>
          </cell>
          <cell r="C597" t="str">
            <v/>
          </cell>
        </row>
        <row r="598">
          <cell r="A598">
            <v>2081103</v>
          </cell>
          <cell r="B598" t="str">
            <v>      机关服务</v>
          </cell>
          <cell r="C598" t="str">
            <v/>
          </cell>
        </row>
        <row r="599">
          <cell r="A599">
            <v>2081104</v>
          </cell>
          <cell r="B599" t="str">
            <v>      残疾人康复</v>
          </cell>
          <cell r="C599">
            <v>41</v>
          </cell>
        </row>
        <row r="600">
          <cell r="A600">
            <v>2081105</v>
          </cell>
          <cell r="B600" t="str">
            <v>      残疾人就业</v>
          </cell>
          <cell r="C600">
            <v>10</v>
          </cell>
        </row>
        <row r="601">
          <cell r="A601">
            <v>2081106</v>
          </cell>
          <cell r="B601" t="str">
            <v>      残疾人体育</v>
          </cell>
          <cell r="C601" t="str">
            <v/>
          </cell>
        </row>
        <row r="602">
          <cell r="A602">
            <v>2081107</v>
          </cell>
          <cell r="B602" t="str">
            <v>      残疾人生活和护理补贴</v>
          </cell>
          <cell r="C602">
            <v>385</v>
          </cell>
        </row>
        <row r="603">
          <cell r="A603">
            <v>2081199</v>
          </cell>
          <cell r="B603" t="str">
            <v>      其他残疾人事业支出</v>
          </cell>
          <cell r="C603">
            <v>5</v>
          </cell>
        </row>
        <row r="604">
          <cell r="A604">
            <v>20816</v>
          </cell>
          <cell r="B604" t="str">
            <v>    红十字事业</v>
          </cell>
          <cell r="C604">
            <v>1</v>
          </cell>
        </row>
        <row r="605">
          <cell r="A605">
            <v>2081601</v>
          </cell>
          <cell r="B605" t="str">
            <v>      行政运行</v>
          </cell>
          <cell r="C605" t="str">
            <v/>
          </cell>
        </row>
        <row r="606">
          <cell r="A606">
            <v>2081602</v>
          </cell>
          <cell r="B606" t="str">
            <v>      一般行政管理事务</v>
          </cell>
          <cell r="C606" t="str">
            <v/>
          </cell>
        </row>
        <row r="607">
          <cell r="A607">
            <v>2081603</v>
          </cell>
          <cell r="B607" t="str">
            <v>      机关服务</v>
          </cell>
          <cell r="C607" t="str">
            <v/>
          </cell>
        </row>
        <row r="608">
          <cell r="A608">
            <v>2081699</v>
          </cell>
          <cell r="B608" t="str">
            <v>      其他红十字事业支出</v>
          </cell>
          <cell r="C608">
            <v>1</v>
          </cell>
        </row>
        <row r="609">
          <cell r="A609">
            <v>20819</v>
          </cell>
          <cell r="B609" t="str">
            <v>    最低生活保障</v>
          </cell>
          <cell r="C609">
            <v>10643</v>
          </cell>
        </row>
        <row r="610">
          <cell r="A610">
            <v>2081901</v>
          </cell>
          <cell r="B610" t="str">
            <v>      城市最低生活保障金支出</v>
          </cell>
          <cell r="C610">
            <v>4116</v>
          </cell>
        </row>
        <row r="611">
          <cell r="A611">
            <v>2081902</v>
          </cell>
          <cell r="B611" t="str">
            <v>      农村最低生活保障金支出</v>
          </cell>
          <cell r="C611">
            <v>6527</v>
          </cell>
        </row>
        <row r="612">
          <cell r="A612">
            <v>20820</v>
          </cell>
          <cell r="B612" t="str">
            <v>    临时救助</v>
          </cell>
          <cell r="C612">
            <v>628</v>
          </cell>
        </row>
        <row r="613">
          <cell r="A613">
            <v>2082001</v>
          </cell>
          <cell r="B613" t="str">
            <v>      临时救助支出</v>
          </cell>
          <cell r="C613">
            <v>623</v>
          </cell>
        </row>
        <row r="614">
          <cell r="A614">
            <v>2082002</v>
          </cell>
          <cell r="B614" t="str">
            <v>      流浪乞讨人员救助支出</v>
          </cell>
          <cell r="C614">
            <v>5</v>
          </cell>
        </row>
        <row r="615">
          <cell r="A615">
            <v>20821</v>
          </cell>
          <cell r="B615" t="str">
            <v>    特困人员救助供养</v>
          </cell>
          <cell r="C615">
            <v>2711</v>
          </cell>
        </row>
        <row r="616">
          <cell r="A616">
            <v>2082101</v>
          </cell>
          <cell r="B616" t="str">
            <v>      城市特困人员救助供养支出</v>
          </cell>
          <cell r="C616" t="str">
            <v/>
          </cell>
        </row>
        <row r="617">
          <cell r="A617">
            <v>2082102</v>
          </cell>
          <cell r="B617" t="str">
            <v>      农村特困人员救助供养支出</v>
          </cell>
          <cell r="C617">
            <v>2711</v>
          </cell>
        </row>
        <row r="618">
          <cell r="A618">
            <v>20824</v>
          </cell>
          <cell r="B618" t="str">
            <v>    补充道路交通事故社会救助基金</v>
          </cell>
          <cell r="C618">
            <v>0</v>
          </cell>
        </row>
        <row r="619">
          <cell r="A619">
            <v>2082401</v>
          </cell>
          <cell r="B619" t="str">
            <v>      交强险增值税补助基金支出</v>
          </cell>
          <cell r="C619" t="str">
            <v/>
          </cell>
        </row>
        <row r="620">
          <cell r="A620">
            <v>2082402</v>
          </cell>
          <cell r="B620" t="str">
            <v>      交强险罚款收入补助基金支出</v>
          </cell>
          <cell r="C620" t="str">
            <v/>
          </cell>
        </row>
        <row r="621">
          <cell r="A621">
            <v>20825</v>
          </cell>
          <cell r="B621" t="str">
            <v>    其他生活救助</v>
          </cell>
          <cell r="C621">
            <v>520</v>
          </cell>
        </row>
        <row r="622">
          <cell r="A622">
            <v>2082501</v>
          </cell>
          <cell r="B622" t="str">
            <v>      其他城市生活救助</v>
          </cell>
          <cell r="C622">
            <v>69</v>
          </cell>
        </row>
        <row r="623">
          <cell r="A623">
            <v>2082502</v>
          </cell>
          <cell r="B623" t="str">
            <v>      其他农村生活救助</v>
          </cell>
          <cell r="C623">
            <v>451</v>
          </cell>
        </row>
        <row r="624">
          <cell r="A624">
            <v>20826</v>
          </cell>
          <cell r="B624" t="str">
            <v>    财政对基本养老保险基金的补助</v>
          </cell>
          <cell r="C624">
            <v>1505</v>
          </cell>
        </row>
        <row r="625">
          <cell r="A625">
            <v>2082601</v>
          </cell>
          <cell r="B625" t="str">
            <v>      财政对企业职工基本养老保险基金的补助</v>
          </cell>
          <cell r="C625">
            <v>120</v>
          </cell>
        </row>
        <row r="626">
          <cell r="A626">
            <v>2082602</v>
          </cell>
          <cell r="B626" t="str">
            <v>      财政对城乡居民基本养老保险基金的补助</v>
          </cell>
          <cell r="C626">
            <v>1385</v>
          </cell>
        </row>
        <row r="627">
          <cell r="A627">
            <v>2082699</v>
          </cell>
          <cell r="B627" t="str">
            <v>      财政对其他基本养老保险基金的补助</v>
          </cell>
          <cell r="C627" t="str">
            <v/>
          </cell>
        </row>
        <row r="628">
          <cell r="A628">
            <v>20827</v>
          </cell>
          <cell r="B628" t="str">
            <v>    财政对其他社会保险基金的补助</v>
          </cell>
          <cell r="C628">
            <v>699</v>
          </cell>
        </row>
        <row r="629">
          <cell r="A629">
            <v>2082701</v>
          </cell>
          <cell r="B629" t="str">
            <v>      财政对失业保险基金的补助</v>
          </cell>
          <cell r="C629">
            <v>390</v>
          </cell>
        </row>
        <row r="630">
          <cell r="A630">
            <v>2082702</v>
          </cell>
          <cell r="B630" t="str">
            <v>      财政对工伤保险基金的补助</v>
          </cell>
          <cell r="C630">
            <v>309</v>
          </cell>
        </row>
        <row r="631">
          <cell r="A631">
            <v>2082799</v>
          </cell>
          <cell r="B631" t="str">
            <v>      其他财政对社会保险基金的补助</v>
          </cell>
          <cell r="C631" t="str">
            <v/>
          </cell>
        </row>
        <row r="632">
          <cell r="A632">
            <v>20828</v>
          </cell>
          <cell r="B632" t="str">
            <v>    退役军人管理事务</v>
          </cell>
          <cell r="C632">
            <v>276.5</v>
          </cell>
        </row>
        <row r="633">
          <cell r="A633">
            <v>2082801</v>
          </cell>
          <cell r="B633" t="str">
            <v>      行政运行</v>
          </cell>
          <cell r="C633">
            <v>225.5</v>
          </cell>
        </row>
        <row r="634">
          <cell r="A634">
            <v>2082802</v>
          </cell>
          <cell r="B634" t="str">
            <v>      一般行政管理事务</v>
          </cell>
          <cell r="C634" t="str">
            <v/>
          </cell>
        </row>
        <row r="635">
          <cell r="A635">
            <v>2082803</v>
          </cell>
          <cell r="B635" t="str">
            <v>      机关服务</v>
          </cell>
          <cell r="C635" t="str">
            <v/>
          </cell>
        </row>
        <row r="636">
          <cell r="A636">
            <v>2082804</v>
          </cell>
          <cell r="B636" t="str">
            <v>      拥军优属</v>
          </cell>
          <cell r="C636">
            <v>51</v>
          </cell>
        </row>
        <row r="637">
          <cell r="A637">
            <v>2082805</v>
          </cell>
          <cell r="B637" t="str">
            <v>      军供保障</v>
          </cell>
          <cell r="C637" t="str">
            <v/>
          </cell>
        </row>
        <row r="638">
          <cell r="A638">
            <v>2082850</v>
          </cell>
          <cell r="B638" t="str">
            <v>      事业运行</v>
          </cell>
          <cell r="C638" t="str">
            <v/>
          </cell>
        </row>
        <row r="639">
          <cell r="A639">
            <v>2082899</v>
          </cell>
          <cell r="B639" t="str">
            <v>      其他退役军人事务管理支出</v>
          </cell>
          <cell r="C639" t="str">
            <v/>
          </cell>
        </row>
        <row r="640">
          <cell r="A640">
            <v>20830</v>
          </cell>
          <cell r="B640" t="str">
            <v>    财政代缴社会保险费支出</v>
          </cell>
          <cell r="C640">
            <v>0</v>
          </cell>
        </row>
        <row r="641">
          <cell r="A641">
            <v>2083001</v>
          </cell>
          <cell r="B641" t="str">
            <v>      财政代缴城乡居民基本养老保险费支出</v>
          </cell>
          <cell r="C641" t="str">
            <v/>
          </cell>
        </row>
        <row r="642">
          <cell r="A642">
            <v>2083099</v>
          </cell>
          <cell r="B642" t="str">
            <v>      财政代缴其他社会保险费支出</v>
          </cell>
          <cell r="C642" t="str">
            <v/>
          </cell>
        </row>
        <row r="643">
          <cell r="A643">
            <v>20899</v>
          </cell>
          <cell r="B643" t="str">
            <v>    其他社会保障和就业支出</v>
          </cell>
          <cell r="C643">
            <v>135</v>
          </cell>
        </row>
        <row r="644">
          <cell r="A644">
            <v>2089999</v>
          </cell>
          <cell r="B644" t="str">
            <v>      其他社会保障和就业支出</v>
          </cell>
          <cell r="C644">
            <v>135</v>
          </cell>
        </row>
        <row r="645">
          <cell r="A645">
            <v>210</v>
          </cell>
          <cell r="B645" t="str">
            <v>卫生健康支出</v>
          </cell>
          <cell r="C645">
            <v>34843.9</v>
          </cell>
        </row>
        <row r="646">
          <cell r="A646">
            <v>21001</v>
          </cell>
          <cell r="B646" t="str">
            <v>    卫生健康管理事务</v>
          </cell>
          <cell r="C646">
            <v>12504.8</v>
          </cell>
        </row>
        <row r="647">
          <cell r="A647">
            <v>2100101</v>
          </cell>
          <cell r="B647" t="str">
            <v>      行政运行</v>
          </cell>
          <cell r="C647">
            <v>12504.8</v>
          </cell>
        </row>
        <row r="648">
          <cell r="A648">
            <v>2100102</v>
          </cell>
          <cell r="B648" t="str">
            <v>      一般行政管理事务</v>
          </cell>
          <cell r="C648" t="str">
            <v/>
          </cell>
        </row>
        <row r="649">
          <cell r="A649">
            <v>2100103</v>
          </cell>
          <cell r="B649" t="str">
            <v>      机关服务</v>
          </cell>
          <cell r="C649" t="str">
            <v/>
          </cell>
        </row>
        <row r="650">
          <cell r="A650">
            <v>2100199</v>
          </cell>
          <cell r="B650" t="str">
            <v>      其他卫生健康管理事务支出</v>
          </cell>
          <cell r="C650" t="str">
            <v/>
          </cell>
        </row>
        <row r="651">
          <cell r="A651">
            <v>21002</v>
          </cell>
          <cell r="B651" t="str">
            <v>    公立医院</v>
          </cell>
          <cell r="C651">
            <v>7857</v>
          </cell>
        </row>
        <row r="652">
          <cell r="A652">
            <v>2100201</v>
          </cell>
          <cell r="B652" t="str">
            <v>      综合医院</v>
          </cell>
          <cell r="C652">
            <v>3796</v>
          </cell>
        </row>
        <row r="653">
          <cell r="A653">
            <v>2100202</v>
          </cell>
          <cell r="B653" t="str">
            <v>      中医（民族）医院</v>
          </cell>
          <cell r="C653">
            <v>1886</v>
          </cell>
        </row>
        <row r="654">
          <cell r="A654">
            <v>2100203</v>
          </cell>
          <cell r="B654" t="str">
            <v>      传染病医院</v>
          </cell>
          <cell r="C654" t="str">
            <v/>
          </cell>
        </row>
        <row r="655">
          <cell r="A655">
            <v>2100204</v>
          </cell>
          <cell r="B655" t="str">
            <v>      职业病防治医院</v>
          </cell>
          <cell r="C655" t="str">
            <v/>
          </cell>
        </row>
        <row r="656">
          <cell r="A656">
            <v>2100205</v>
          </cell>
          <cell r="B656" t="str">
            <v>      精神病医院</v>
          </cell>
          <cell r="C656" t="str">
            <v/>
          </cell>
        </row>
        <row r="657">
          <cell r="A657">
            <v>2100206</v>
          </cell>
          <cell r="B657" t="str">
            <v>      妇幼保健医院</v>
          </cell>
          <cell r="C657">
            <v>1500</v>
          </cell>
        </row>
        <row r="658">
          <cell r="A658">
            <v>2100207</v>
          </cell>
          <cell r="B658" t="str">
            <v>      儿童医院</v>
          </cell>
          <cell r="C658" t="str">
            <v/>
          </cell>
        </row>
        <row r="659">
          <cell r="A659">
            <v>2100208</v>
          </cell>
          <cell r="B659" t="str">
            <v>      其他专科医院</v>
          </cell>
          <cell r="C659" t="str">
            <v/>
          </cell>
        </row>
        <row r="660">
          <cell r="A660">
            <v>2100209</v>
          </cell>
          <cell r="B660" t="str">
            <v>      福利医院</v>
          </cell>
          <cell r="C660" t="str">
            <v/>
          </cell>
        </row>
        <row r="661">
          <cell r="A661">
            <v>2100210</v>
          </cell>
          <cell r="B661" t="str">
            <v>      行业医院</v>
          </cell>
          <cell r="C661" t="str">
            <v/>
          </cell>
        </row>
        <row r="662">
          <cell r="A662">
            <v>2100211</v>
          </cell>
          <cell r="B662" t="str">
            <v>      处理医疗欠费</v>
          </cell>
          <cell r="C662" t="str">
            <v/>
          </cell>
        </row>
        <row r="663">
          <cell r="A663">
            <v>2100212</v>
          </cell>
          <cell r="B663" t="str">
            <v>      康复医院</v>
          </cell>
          <cell r="C663" t="str">
            <v/>
          </cell>
        </row>
        <row r="664">
          <cell r="A664">
            <v>2100299</v>
          </cell>
          <cell r="B664" t="str">
            <v>      其他公立医院支出</v>
          </cell>
          <cell r="C664">
            <v>675</v>
          </cell>
        </row>
        <row r="665">
          <cell r="A665">
            <v>21003</v>
          </cell>
          <cell r="B665" t="str">
            <v>    基层医疗卫生机构</v>
          </cell>
          <cell r="C665">
            <v>3576</v>
          </cell>
        </row>
        <row r="666">
          <cell r="A666">
            <v>2100301</v>
          </cell>
          <cell r="B666" t="str">
            <v>      城市社区卫生机构</v>
          </cell>
          <cell r="C666" t="str">
            <v/>
          </cell>
        </row>
        <row r="667">
          <cell r="A667">
            <v>2100302</v>
          </cell>
          <cell r="B667" t="str">
            <v>      乡镇卫生院</v>
          </cell>
          <cell r="C667">
            <v>2800</v>
          </cell>
        </row>
        <row r="668">
          <cell r="A668">
            <v>2100399</v>
          </cell>
          <cell r="B668" t="str">
            <v>      其他基层医疗卫生机构支出</v>
          </cell>
          <cell r="C668">
            <v>776</v>
          </cell>
        </row>
        <row r="669">
          <cell r="A669">
            <v>21004</v>
          </cell>
          <cell r="B669" t="str">
            <v>    公共卫生</v>
          </cell>
          <cell r="C669">
            <v>3066</v>
          </cell>
        </row>
        <row r="670">
          <cell r="A670">
            <v>2100401</v>
          </cell>
          <cell r="B670" t="str">
            <v>      疾病预防控制机构</v>
          </cell>
          <cell r="C670">
            <v>300</v>
          </cell>
        </row>
        <row r="671">
          <cell r="A671">
            <v>2100402</v>
          </cell>
          <cell r="B671" t="str">
            <v>      卫生监督机构</v>
          </cell>
          <cell r="C671" t="str">
            <v/>
          </cell>
        </row>
        <row r="672">
          <cell r="A672">
            <v>2100403</v>
          </cell>
          <cell r="B672" t="str">
            <v>      妇幼保健机构</v>
          </cell>
          <cell r="C672" t="str">
            <v/>
          </cell>
        </row>
        <row r="673">
          <cell r="A673">
            <v>2100404</v>
          </cell>
          <cell r="B673" t="str">
            <v>      精神卫生机构</v>
          </cell>
          <cell r="C673" t="str">
            <v/>
          </cell>
        </row>
        <row r="674">
          <cell r="A674">
            <v>2100405</v>
          </cell>
          <cell r="B674" t="str">
            <v>      应急救治机构</v>
          </cell>
          <cell r="C674" t="str">
            <v/>
          </cell>
        </row>
        <row r="675">
          <cell r="A675">
            <v>2100406</v>
          </cell>
          <cell r="B675" t="str">
            <v>      采供血机构</v>
          </cell>
          <cell r="C675" t="str">
            <v/>
          </cell>
        </row>
        <row r="676">
          <cell r="A676">
            <v>2100407</v>
          </cell>
          <cell r="B676" t="str">
            <v>      其他专业公共卫生机构</v>
          </cell>
          <cell r="C676" t="str">
            <v/>
          </cell>
        </row>
        <row r="677">
          <cell r="A677">
            <v>2100408</v>
          </cell>
          <cell r="B677" t="str">
            <v>      基本公共卫生服务</v>
          </cell>
          <cell r="C677">
            <v>2484</v>
          </cell>
        </row>
        <row r="678">
          <cell r="A678">
            <v>2100409</v>
          </cell>
          <cell r="B678" t="str">
            <v>      重大公共卫生服务</v>
          </cell>
          <cell r="C678">
            <v>100</v>
          </cell>
        </row>
        <row r="679">
          <cell r="A679">
            <v>2100410</v>
          </cell>
          <cell r="B679" t="str">
            <v>      突发公共卫生事件应急处理</v>
          </cell>
          <cell r="C679">
            <v>30</v>
          </cell>
        </row>
        <row r="680">
          <cell r="A680">
            <v>2100499</v>
          </cell>
          <cell r="B680" t="str">
            <v>      其他公共卫生支出</v>
          </cell>
          <cell r="C680">
            <v>152</v>
          </cell>
        </row>
        <row r="681">
          <cell r="A681">
            <v>21006</v>
          </cell>
          <cell r="B681" t="str">
            <v>    中医药</v>
          </cell>
          <cell r="C681">
            <v>0</v>
          </cell>
        </row>
        <row r="682">
          <cell r="A682">
            <v>2100601</v>
          </cell>
          <cell r="B682" t="str">
            <v>      中医（民族医）药专项</v>
          </cell>
        </row>
        <row r="683">
          <cell r="A683">
            <v>2100699</v>
          </cell>
          <cell r="B683" t="str">
            <v>      其他中医药支出</v>
          </cell>
        </row>
        <row r="684">
          <cell r="A684">
            <v>21007</v>
          </cell>
          <cell r="B684" t="str">
            <v>    计划生育事务</v>
          </cell>
          <cell r="C684">
            <v>547</v>
          </cell>
        </row>
        <row r="685">
          <cell r="A685">
            <v>2100716</v>
          </cell>
          <cell r="B685" t="str">
            <v>      计划生育机构</v>
          </cell>
          <cell r="C685" t="str">
            <v/>
          </cell>
        </row>
        <row r="686">
          <cell r="A686">
            <v>2100717</v>
          </cell>
          <cell r="B686" t="str">
            <v>      计划生育服务</v>
          </cell>
          <cell r="C686">
            <v>488</v>
          </cell>
        </row>
        <row r="687">
          <cell r="A687">
            <v>2100799</v>
          </cell>
          <cell r="B687" t="str">
            <v>      其他计划生育事务支出</v>
          </cell>
          <cell r="C687">
            <v>59</v>
          </cell>
        </row>
        <row r="688">
          <cell r="A688">
            <v>21011</v>
          </cell>
          <cell r="B688" t="str">
            <v>    行政事业单位医疗</v>
          </cell>
          <cell r="C688">
            <v>0</v>
          </cell>
        </row>
        <row r="689">
          <cell r="A689">
            <v>2101101</v>
          </cell>
          <cell r="B689" t="str">
            <v>      行政单位医疗</v>
          </cell>
          <cell r="C689" t="str">
            <v/>
          </cell>
        </row>
        <row r="690">
          <cell r="A690">
            <v>2101102</v>
          </cell>
          <cell r="B690" t="str">
            <v>      事业单位医疗</v>
          </cell>
          <cell r="C690" t="str">
            <v/>
          </cell>
        </row>
        <row r="691">
          <cell r="A691">
            <v>2101103</v>
          </cell>
          <cell r="B691" t="str">
            <v>      公务员医疗补助</v>
          </cell>
          <cell r="C691" t="str">
            <v/>
          </cell>
        </row>
        <row r="692">
          <cell r="A692">
            <v>2101199</v>
          </cell>
          <cell r="B692" t="str">
            <v>      其他行政事业单位医疗支出</v>
          </cell>
          <cell r="C692" t="str">
            <v/>
          </cell>
        </row>
        <row r="693">
          <cell r="A693">
            <v>21012</v>
          </cell>
          <cell r="B693" t="str">
            <v>    财政对基本医疗保险基金的补助</v>
          </cell>
          <cell r="C693">
            <v>4634</v>
          </cell>
        </row>
        <row r="694">
          <cell r="A694">
            <v>2101201</v>
          </cell>
          <cell r="B694" t="str">
            <v>      财政对职工基本医疗保险基金的补助</v>
          </cell>
          <cell r="C694">
            <v>4622</v>
          </cell>
        </row>
        <row r="695">
          <cell r="A695">
            <v>2101202</v>
          </cell>
          <cell r="B695" t="str">
            <v>      财政对城乡居民基本医疗保险基金的补助</v>
          </cell>
          <cell r="C695">
            <v>12</v>
          </cell>
        </row>
        <row r="696">
          <cell r="A696">
            <v>2101299</v>
          </cell>
          <cell r="B696" t="str">
            <v>      财政对其他基本医疗保险基金的补助</v>
          </cell>
          <cell r="C696" t="str">
            <v/>
          </cell>
        </row>
        <row r="697">
          <cell r="A697">
            <v>21013</v>
          </cell>
          <cell r="B697" t="str">
            <v>    医疗救助</v>
          </cell>
          <cell r="C697">
            <v>902</v>
          </cell>
        </row>
        <row r="698">
          <cell r="A698">
            <v>2101301</v>
          </cell>
          <cell r="B698" t="str">
            <v>      城乡医疗救助</v>
          </cell>
          <cell r="C698" t="str">
            <v/>
          </cell>
        </row>
        <row r="699">
          <cell r="A699">
            <v>2101302</v>
          </cell>
          <cell r="B699" t="str">
            <v>      疾病应急救助</v>
          </cell>
          <cell r="C699" t="str">
            <v/>
          </cell>
        </row>
        <row r="700">
          <cell r="A700">
            <v>2101399</v>
          </cell>
          <cell r="B700" t="str">
            <v>      其他医疗救助支出</v>
          </cell>
          <cell r="C700">
            <v>902</v>
          </cell>
        </row>
        <row r="701">
          <cell r="A701">
            <v>21014</v>
          </cell>
          <cell r="B701" t="str">
            <v>    优抚对象医疗</v>
          </cell>
          <cell r="C701">
            <v>12</v>
          </cell>
        </row>
        <row r="702">
          <cell r="A702">
            <v>2101401</v>
          </cell>
          <cell r="B702" t="str">
            <v>      优抚对象医疗补助</v>
          </cell>
          <cell r="C702">
            <v>12</v>
          </cell>
        </row>
        <row r="703">
          <cell r="A703">
            <v>2101499</v>
          </cell>
          <cell r="B703" t="str">
            <v>      其他优抚对象医疗支出</v>
          </cell>
          <cell r="C703" t="str">
            <v/>
          </cell>
        </row>
        <row r="704">
          <cell r="A704">
            <v>21015</v>
          </cell>
          <cell r="B704" t="str">
            <v>    医疗保障管理事务</v>
          </cell>
          <cell r="C704">
            <v>1628.1</v>
          </cell>
        </row>
        <row r="705">
          <cell r="A705">
            <v>2101501</v>
          </cell>
          <cell r="B705" t="str">
            <v>      行政运行</v>
          </cell>
          <cell r="C705">
            <v>441.1</v>
          </cell>
        </row>
        <row r="706">
          <cell r="A706">
            <v>2101502</v>
          </cell>
          <cell r="B706" t="str">
            <v>      一般行政管理事务</v>
          </cell>
          <cell r="C706" t="str">
            <v/>
          </cell>
        </row>
        <row r="707">
          <cell r="A707">
            <v>2101503</v>
          </cell>
          <cell r="B707" t="str">
            <v>      机关服务</v>
          </cell>
          <cell r="C707" t="str">
            <v/>
          </cell>
        </row>
        <row r="708">
          <cell r="A708">
            <v>2101504</v>
          </cell>
          <cell r="B708" t="str">
            <v>      信息化建设</v>
          </cell>
          <cell r="C708" t="str">
            <v/>
          </cell>
        </row>
        <row r="709">
          <cell r="A709">
            <v>2101505</v>
          </cell>
          <cell r="B709" t="str">
            <v>      医疗保障政策管理</v>
          </cell>
          <cell r="C709" t="str">
            <v/>
          </cell>
        </row>
        <row r="710">
          <cell r="A710">
            <v>2101506</v>
          </cell>
          <cell r="B710" t="str">
            <v>      医疗保障经办事务</v>
          </cell>
          <cell r="C710" t="str">
            <v/>
          </cell>
        </row>
        <row r="711">
          <cell r="A711">
            <v>2101550</v>
          </cell>
          <cell r="B711" t="str">
            <v>      事业运行</v>
          </cell>
          <cell r="C711" t="str">
            <v/>
          </cell>
        </row>
        <row r="712">
          <cell r="A712">
            <v>2101599</v>
          </cell>
          <cell r="B712" t="str">
            <v>      其他医疗保障管理事务支出</v>
          </cell>
          <cell r="C712">
            <v>1187</v>
          </cell>
        </row>
        <row r="713">
          <cell r="A713">
            <v>21016</v>
          </cell>
          <cell r="B713" t="str">
            <v>    老龄卫生健康事务</v>
          </cell>
        </row>
        <row r="714">
          <cell r="A714">
            <v>21019</v>
          </cell>
          <cell r="B714" t="str">
            <v>托育服务</v>
          </cell>
        </row>
        <row r="715">
          <cell r="A715">
            <v>2101901</v>
          </cell>
          <cell r="B715" t="str">
            <v>托育机构</v>
          </cell>
          <cell r="C715" t="str">
            <v/>
          </cell>
        </row>
        <row r="716">
          <cell r="A716">
            <v>2101999</v>
          </cell>
          <cell r="B716" t="str">
            <v>其他托育服务支出</v>
          </cell>
          <cell r="C716" t="str">
            <v/>
          </cell>
        </row>
        <row r="717">
          <cell r="A717">
            <v>21099</v>
          </cell>
          <cell r="B717" t="str">
            <v>    其他卫生健康支出</v>
          </cell>
          <cell r="C717">
            <v>117</v>
          </cell>
        </row>
        <row r="718">
          <cell r="A718">
            <v>211</v>
          </cell>
          <cell r="B718" t="str">
            <v>节能环保支出</v>
          </cell>
          <cell r="C718">
            <v>21614.09</v>
          </cell>
        </row>
        <row r="719">
          <cell r="A719">
            <v>21101</v>
          </cell>
          <cell r="B719" t="str">
            <v>    环境保护管理事务</v>
          </cell>
          <cell r="C719">
            <v>246.9</v>
          </cell>
        </row>
        <row r="720">
          <cell r="A720">
            <v>2110101</v>
          </cell>
          <cell r="B720" t="str">
            <v>      行政运行</v>
          </cell>
          <cell r="C720">
            <v>42.9</v>
          </cell>
        </row>
        <row r="721">
          <cell r="A721">
            <v>2110102</v>
          </cell>
          <cell r="B721" t="str">
            <v>      一般行政管理事务</v>
          </cell>
          <cell r="C721" t="str">
            <v/>
          </cell>
        </row>
        <row r="722">
          <cell r="A722">
            <v>2110103</v>
          </cell>
          <cell r="B722" t="str">
            <v>      机关服务</v>
          </cell>
          <cell r="C722" t="str">
            <v/>
          </cell>
        </row>
        <row r="723">
          <cell r="A723">
            <v>2110104</v>
          </cell>
          <cell r="B723" t="str">
            <v>      生态环境保护宣传</v>
          </cell>
          <cell r="C723" t="str">
            <v/>
          </cell>
        </row>
        <row r="724">
          <cell r="A724">
            <v>2110105</v>
          </cell>
          <cell r="B724" t="str">
            <v>      环境保护法规、规划及标准</v>
          </cell>
          <cell r="C724" t="str">
            <v/>
          </cell>
        </row>
        <row r="725">
          <cell r="A725">
            <v>2110106</v>
          </cell>
          <cell r="B725" t="str">
            <v>      生态环境国际合作及履约</v>
          </cell>
          <cell r="C725" t="str">
            <v/>
          </cell>
        </row>
        <row r="726">
          <cell r="A726">
            <v>2110107</v>
          </cell>
          <cell r="B726" t="str">
            <v>      生态环境保护行政许可</v>
          </cell>
          <cell r="C726" t="str">
            <v/>
          </cell>
        </row>
        <row r="727">
          <cell r="A727">
            <v>2110108</v>
          </cell>
          <cell r="B727" t="str">
            <v>      应对气候变化管理事务</v>
          </cell>
          <cell r="C727" t="str">
            <v/>
          </cell>
        </row>
        <row r="728">
          <cell r="A728">
            <v>2110199</v>
          </cell>
          <cell r="B728" t="str">
            <v>      其他环境保护管理事务支出</v>
          </cell>
          <cell r="C728">
            <v>204</v>
          </cell>
        </row>
        <row r="729">
          <cell r="A729">
            <v>21102</v>
          </cell>
          <cell r="B729" t="str">
            <v>    环境监测与监察</v>
          </cell>
          <cell r="C729">
            <v>0</v>
          </cell>
        </row>
        <row r="730">
          <cell r="A730">
            <v>2110203</v>
          </cell>
          <cell r="B730" t="str">
            <v>      建设项目环评审查与监督</v>
          </cell>
          <cell r="C730" t="str">
            <v/>
          </cell>
        </row>
        <row r="731">
          <cell r="A731">
            <v>2110204</v>
          </cell>
          <cell r="B731" t="str">
            <v>      核与辐射安全监督</v>
          </cell>
          <cell r="C731" t="str">
            <v/>
          </cell>
        </row>
        <row r="732">
          <cell r="A732">
            <v>2110299</v>
          </cell>
          <cell r="B732" t="str">
            <v>      其他环境监测与监察支出</v>
          </cell>
          <cell r="C732" t="str">
            <v/>
          </cell>
        </row>
        <row r="733">
          <cell r="A733">
            <v>21103</v>
          </cell>
          <cell r="B733" t="str">
            <v>    污染防治</v>
          </cell>
          <cell r="C733">
            <v>12825</v>
          </cell>
        </row>
        <row r="734">
          <cell r="A734">
            <v>2110301</v>
          </cell>
          <cell r="B734" t="str">
            <v>      大气</v>
          </cell>
          <cell r="C734">
            <v>320</v>
          </cell>
        </row>
        <row r="735">
          <cell r="A735">
            <v>2110302</v>
          </cell>
          <cell r="B735" t="str">
            <v>      水体</v>
          </cell>
          <cell r="C735">
            <v>8000</v>
          </cell>
        </row>
        <row r="736">
          <cell r="A736">
            <v>2110303</v>
          </cell>
          <cell r="B736" t="str">
            <v>      噪声</v>
          </cell>
          <cell r="C736">
            <v>5</v>
          </cell>
        </row>
        <row r="737">
          <cell r="A737">
            <v>2110304</v>
          </cell>
          <cell r="B737" t="str">
            <v>      固体废弃物与化学品</v>
          </cell>
          <cell r="C737">
            <v>4500</v>
          </cell>
        </row>
        <row r="738">
          <cell r="A738">
            <v>2110305</v>
          </cell>
          <cell r="B738" t="str">
            <v>      放射源和放射性废物监管</v>
          </cell>
          <cell r="C738" t="str">
            <v/>
          </cell>
        </row>
        <row r="739">
          <cell r="A739">
            <v>2110306</v>
          </cell>
          <cell r="B739" t="str">
            <v>      辐射</v>
          </cell>
          <cell r="C739" t="str">
            <v/>
          </cell>
        </row>
        <row r="740">
          <cell r="A740">
            <v>2110307</v>
          </cell>
          <cell r="B740" t="str">
            <v>      土壤</v>
          </cell>
          <cell r="C740" t="str">
            <v/>
          </cell>
        </row>
        <row r="741">
          <cell r="A741">
            <v>2110399</v>
          </cell>
          <cell r="B741" t="str">
            <v>      其他污染防治支出</v>
          </cell>
          <cell r="C741" t="str">
            <v/>
          </cell>
        </row>
        <row r="742">
          <cell r="A742">
            <v>21104</v>
          </cell>
          <cell r="B742" t="str">
            <v>    自然生态保护</v>
          </cell>
          <cell r="C742">
            <v>5621.19</v>
          </cell>
        </row>
        <row r="743">
          <cell r="A743">
            <v>2110401</v>
          </cell>
          <cell r="B743" t="str">
            <v>      生态保护</v>
          </cell>
          <cell r="C743">
            <v>5278.19</v>
          </cell>
        </row>
        <row r="744">
          <cell r="A744">
            <v>2110402</v>
          </cell>
          <cell r="B744" t="str">
            <v>      农村环境保护</v>
          </cell>
          <cell r="C744">
            <v>172</v>
          </cell>
        </row>
        <row r="745">
          <cell r="A745">
            <v>2110404</v>
          </cell>
          <cell r="B745" t="str">
            <v>      生物及物种资源保护</v>
          </cell>
          <cell r="C745" t="str">
            <v/>
          </cell>
        </row>
        <row r="746">
          <cell r="A746">
            <v>2110499</v>
          </cell>
          <cell r="B746" t="str">
            <v>      其他自然生态保护支出</v>
          </cell>
          <cell r="C746">
            <v>171</v>
          </cell>
        </row>
        <row r="747">
          <cell r="A747">
            <v>21105</v>
          </cell>
          <cell r="B747" t="str">
            <v>    天然林保护</v>
          </cell>
          <cell r="C747">
            <v>1560</v>
          </cell>
        </row>
        <row r="748">
          <cell r="A748">
            <v>2110501</v>
          </cell>
          <cell r="B748" t="str">
            <v>      森林管护</v>
          </cell>
          <cell r="C748">
            <v>1560</v>
          </cell>
        </row>
        <row r="749">
          <cell r="A749">
            <v>2110502</v>
          </cell>
          <cell r="B749" t="str">
            <v>      社会保险补助</v>
          </cell>
          <cell r="C749" t="str">
            <v/>
          </cell>
        </row>
        <row r="750">
          <cell r="A750">
            <v>2110503</v>
          </cell>
          <cell r="B750" t="str">
            <v>      政策性社会性支出补助</v>
          </cell>
          <cell r="C750" t="str">
            <v/>
          </cell>
        </row>
        <row r="751">
          <cell r="A751">
            <v>2110506</v>
          </cell>
          <cell r="B751" t="str">
            <v>      天然林保护工程建设</v>
          </cell>
          <cell r="C751" t="str">
            <v/>
          </cell>
        </row>
        <row r="752">
          <cell r="A752">
            <v>2110507</v>
          </cell>
          <cell r="B752" t="str">
            <v>      停伐补助</v>
          </cell>
          <cell r="C752" t="str">
            <v/>
          </cell>
        </row>
        <row r="753">
          <cell r="A753">
            <v>2110599</v>
          </cell>
          <cell r="B753" t="str">
            <v>      其他天然林保护支出</v>
          </cell>
          <cell r="C753" t="str">
            <v/>
          </cell>
        </row>
        <row r="754">
          <cell r="A754">
            <v>21106</v>
          </cell>
          <cell r="B754" t="str">
            <v>    退耕还林还草</v>
          </cell>
          <cell r="C754">
            <v>0</v>
          </cell>
        </row>
        <row r="755">
          <cell r="A755">
            <v>2110602</v>
          </cell>
          <cell r="B755" t="str">
            <v>      退耕现金</v>
          </cell>
        </row>
        <row r="756">
          <cell r="A756">
            <v>2110603</v>
          </cell>
          <cell r="B756" t="str">
            <v>      退耕还林粮食折现补贴</v>
          </cell>
        </row>
        <row r="757">
          <cell r="A757">
            <v>2110604</v>
          </cell>
          <cell r="B757" t="str">
            <v>      退耕还林粮食费用补贴</v>
          </cell>
        </row>
        <row r="758">
          <cell r="A758">
            <v>2110605</v>
          </cell>
          <cell r="B758" t="str">
            <v>      退耕还林工程建设</v>
          </cell>
        </row>
        <row r="759">
          <cell r="A759">
            <v>2110699</v>
          </cell>
          <cell r="B759" t="str">
            <v>      其他退耕还林还草支出</v>
          </cell>
        </row>
        <row r="760">
          <cell r="A760">
            <v>21107</v>
          </cell>
          <cell r="B760" t="str">
            <v>    风沙荒漠治理</v>
          </cell>
          <cell r="C760">
            <v>36</v>
          </cell>
        </row>
        <row r="761">
          <cell r="A761">
            <v>2110704</v>
          </cell>
          <cell r="B761" t="str">
            <v>      京津风沙源治理工程建设</v>
          </cell>
          <cell r="C761" t="str">
            <v/>
          </cell>
        </row>
        <row r="762">
          <cell r="A762">
            <v>2110799</v>
          </cell>
          <cell r="B762" t="str">
            <v>      其他风沙荒漠治理支出</v>
          </cell>
          <cell r="C762">
            <v>36</v>
          </cell>
        </row>
        <row r="763">
          <cell r="A763">
            <v>21108</v>
          </cell>
          <cell r="B763" t="str">
            <v>    退牧还草</v>
          </cell>
          <cell r="C763">
            <v>0</v>
          </cell>
        </row>
        <row r="764">
          <cell r="A764">
            <v>2110804</v>
          </cell>
          <cell r="B764" t="str">
            <v>      退牧还草工程建设</v>
          </cell>
          <cell r="C764" t="str">
            <v/>
          </cell>
        </row>
        <row r="765">
          <cell r="A765">
            <v>2110899</v>
          </cell>
          <cell r="B765" t="str">
            <v>      其他退牧还草支出</v>
          </cell>
          <cell r="C765" t="str">
            <v/>
          </cell>
        </row>
        <row r="766">
          <cell r="A766">
            <v>21109</v>
          </cell>
          <cell r="B766" t="str">
            <v>    已垦草原退耕还草</v>
          </cell>
        </row>
        <row r="767">
          <cell r="A767">
            <v>21110</v>
          </cell>
          <cell r="B767" t="str">
            <v>    能源节约利用</v>
          </cell>
          <cell r="C767">
            <v>65</v>
          </cell>
        </row>
        <row r="768">
          <cell r="A768">
            <v>21111</v>
          </cell>
          <cell r="B768" t="str">
            <v>    污染减排</v>
          </cell>
          <cell r="C768">
            <v>0</v>
          </cell>
        </row>
        <row r="769">
          <cell r="A769">
            <v>2111101</v>
          </cell>
          <cell r="B769" t="str">
            <v>      生态环境监测与信息</v>
          </cell>
          <cell r="C769" t="str">
            <v/>
          </cell>
        </row>
        <row r="770">
          <cell r="A770">
            <v>2111102</v>
          </cell>
          <cell r="B770" t="str">
            <v>      生态环境执法监察</v>
          </cell>
          <cell r="C770" t="str">
            <v/>
          </cell>
        </row>
        <row r="771">
          <cell r="A771">
            <v>2111103</v>
          </cell>
          <cell r="B771" t="str">
            <v>      减排专项支出</v>
          </cell>
          <cell r="C771" t="str">
            <v/>
          </cell>
        </row>
        <row r="772">
          <cell r="A772">
            <v>2111104</v>
          </cell>
          <cell r="B772" t="str">
            <v>      清洁生产专项支出</v>
          </cell>
          <cell r="C772" t="str">
            <v/>
          </cell>
        </row>
        <row r="773">
          <cell r="A773">
            <v>2111199</v>
          </cell>
          <cell r="B773" t="str">
            <v>      其他污染减排支出</v>
          </cell>
          <cell r="C773" t="str">
            <v/>
          </cell>
        </row>
        <row r="774">
          <cell r="A774">
            <v>21112</v>
          </cell>
          <cell r="B774" t="str">
            <v>  清洁能源</v>
          </cell>
        </row>
        <row r="775">
          <cell r="A775">
            <v>2111299</v>
          </cell>
          <cell r="B775" t="str">
            <v>其他清洁能源</v>
          </cell>
          <cell r="C775" t="str">
            <v/>
          </cell>
        </row>
        <row r="776">
          <cell r="A776">
            <v>21113</v>
          </cell>
          <cell r="B776" t="str">
            <v>    循环经济</v>
          </cell>
        </row>
        <row r="777">
          <cell r="A777">
            <v>21114</v>
          </cell>
          <cell r="B777" t="str">
            <v>    能源管理事务</v>
          </cell>
          <cell r="C777">
            <v>0</v>
          </cell>
        </row>
        <row r="778">
          <cell r="A778">
            <v>2111401</v>
          </cell>
          <cell r="B778" t="str">
            <v>      行政运行</v>
          </cell>
          <cell r="C778" t="str">
            <v/>
          </cell>
        </row>
        <row r="779">
          <cell r="A779">
            <v>2111402</v>
          </cell>
          <cell r="B779" t="str">
            <v>      一般行政管理事务</v>
          </cell>
          <cell r="C779" t="str">
            <v/>
          </cell>
        </row>
        <row r="780">
          <cell r="A780">
            <v>2111403</v>
          </cell>
          <cell r="B780" t="str">
            <v>      机关服务</v>
          </cell>
          <cell r="C780" t="str">
            <v/>
          </cell>
        </row>
        <row r="781">
          <cell r="A781">
            <v>2111406</v>
          </cell>
          <cell r="B781" t="str">
            <v>      能源科技装备</v>
          </cell>
          <cell r="C781" t="str">
            <v/>
          </cell>
        </row>
        <row r="782">
          <cell r="A782">
            <v>2111407</v>
          </cell>
          <cell r="B782" t="str">
            <v>      能源行业管理</v>
          </cell>
          <cell r="C782" t="str">
            <v/>
          </cell>
        </row>
        <row r="783">
          <cell r="A783">
            <v>2111408</v>
          </cell>
          <cell r="B783" t="str">
            <v>      能源管理</v>
          </cell>
          <cell r="C783" t="str">
            <v/>
          </cell>
        </row>
        <row r="784">
          <cell r="A784">
            <v>2111411</v>
          </cell>
          <cell r="B784" t="str">
            <v>      信息化建设</v>
          </cell>
          <cell r="C784" t="str">
            <v/>
          </cell>
        </row>
        <row r="785">
          <cell r="A785">
            <v>2111413</v>
          </cell>
          <cell r="B785" t="str">
            <v>      农村电网建设</v>
          </cell>
          <cell r="C785" t="str">
            <v/>
          </cell>
        </row>
        <row r="786">
          <cell r="A786">
            <v>2111450</v>
          </cell>
          <cell r="B786" t="str">
            <v>      事业运行</v>
          </cell>
          <cell r="C786" t="str">
            <v/>
          </cell>
        </row>
        <row r="787">
          <cell r="A787">
            <v>2111499</v>
          </cell>
          <cell r="B787" t="str">
            <v>      其他能源管理事务支出</v>
          </cell>
          <cell r="C787" t="str">
            <v/>
          </cell>
        </row>
        <row r="788">
          <cell r="A788">
            <v>21199</v>
          </cell>
          <cell r="B788" t="str">
            <v>    其他节能环保支出</v>
          </cell>
          <cell r="C788">
            <v>1260</v>
          </cell>
        </row>
        <row r="789">
          <cell r="A789">
            <v>2119999</v>
          </cell>
          <cell r="B789" t="str">
            <v>      其他节能环保支出</v>
          </cell>
          <cell r="C789">
            <v>1260</v>
          </cell>
        </row>
        <row r="790">
          <cell r="A790">
            <v>212</v>
          </cell>
          <cell r="B790" t="str">
            <v>城乡社区支出</v>
          </cell>
          <cell r="C790">
            <v>3767.1</v>
          </cell>
        </row>
        <row r="791">
          <cell r="A791">
            <v>21201</v>
          </cell>
          <cell r="B791" t="str">
            <v>    城乡社区管理事务</v>
          </cell>
          <cell r="C791">
            <v>2312.1</v>
          </cell>
        </row>
        <row r="792">
          <cell r="A792">
            <v>2120101</v>
          </cell>
          <cell r="B792" t="str">
            <v>      行政运行</v>
          </cell>
          <cell r="C792">
            <v>2212.1</v>
          </cell>
        </row>
        <row r="793">
          <cell r="A793">
            <v>2120102</v>
          </cell>
          <cell r="B793" t="str">
            <v>      一般行政管理事务</v>
          </cell>
          <cell r="C793">
            <v>100</v>
          </cell>
        </row>
        <row r="794">
          <cell r="A794">
            <v>2120103</v>
          </cell>
          <cell r="B794" t="str">
            <v>      机关服务</v>
          </cell>
          <cell r="C794" t="str">
            <v/>
          </cell>
        </row>
        <row r="795">
          <cell r="A795">
            <v>2120104</v>
          </cell>
          <cell r="B795" t="str">
            <v>      城管执法</v>
          </cell>
          <cell r="C795" t="str">
            <v/>
          </cell>
        </row>
        <row r="796">
          <cell r="A796">
            <v>2120105</v>
          </cell>
          <cell r="B796" t="str">
            <v>      工程建设标准规范编制与监管</v>
          </cell>
          <cell r="C796" t="str">
            <v/>
          </cell>
        </row>
        <row r="797">
          <cell r="A797">
            <v>2120106</v>
          </cell>
          <cell r="B797" t="str">
            <v>      工程建设管理</v>
          </cell>
          <cell r="C797" t="str">
            <v/>
          </cell>
        </row>
        <row r="798">
          <cell r="A798">
            <v>2120107</v>
          </cell>
          <cell r="B798" t="str">
            <v>      市政公用行业市场监管</v>
          </cell>
          <cell r="C798" t="str">
            <v/>
          </cell>
        </row>
        <row r="799">
          <cell r="A799">
            <v>2120109</v>
          </cell>
          <cell r="B799" t="str">
            <v>      住宅建设与房地产市场监管</v>
          </cell>
          <cell r="C799" t="str">
            <v/>
          </cell>
        </row>
        <row r="800">
          <cell r="A800">
            <v>2120110</v>
          </cell>
          <cell r="B800" t="str">
            <v>      执业资格注册、资质审查</v>
          </cell>
          <cell r="C800" t="str">
            <v/>
          </cell>
        </row>
        <row r="801">
          <cell r="A801">
            <v>2120199</v>
          </cell>
          <cell r="B801" t="str">
            <v>      其他城乡社区管理事务支出</v>
          </cell>
          <cell r="C801" t="str">
            <v/>
          </cell>
        </row>
        <row r="802">
          <cell r="A802">
            <v>21202</v>
          </cell>
          <cell r="B802" t="str">
            <v>    城乡社区规划与管理</v>
          </cell>
          <cell r="C802">
            <v>39</v>
          </cell>
        </row>
        <row r="803">
          <cell r="A803">
            <v>21203</v>
          </cell>
          <cell r="B803" t="str">
            <v>    城乡社区公共设施</v>
          </cell>
          <cell r="C803">
            <v>388</v>
          </cell>
        </row>
        <row r="804">
          <cell r="A804">
            <v>2120303</v>
          </cell>
          <cell r="B804" t="str">
            <v>      小城镇基础设施建设</v>
          </cell>
          <cell r="C804">
            <v>2</v>
          </cell>
        </row>
        <row r="805">
          <cell r="A805">
            <v>2120399</v>
          </cell>
          <cell r="B805" t="str">
            <v>      其他城乡社区公共设施支出</v>
          </cell>
          <cell r="C805">
            <v>386</v>
          </cell>
        </row>
        <row r="806">
          <cell r="A806">
            <v>21205</v>
          </cell>
          <cell r="B806" t="str">
            <v>    城乡社区环境卫生</v>
          </cell>
          <cell r="C806">
            <v>528</v>
          </cell>
        </row>
        <row r="807">
          <cell r="A807">
            <v>21206</v>
          </cell>
          <cell r="B807" t="str">
            <v>    建设市场管理与监督</v>
          </cell>
        </row>
        <row r="808">
          <cell r="A808">
            <v>21299</v>
          </cell>
          <cell r="B808" t="str">
            <v>    其他城乡社区支出</v>
          </cell>
          <cell r="C808">
            <v>500</v>
          </cell>
        </row>
        <row r="809">
          <cell r="A809">
            <v>213</v>
          </cell>
          <cell r="B809" t="str">
            <v>农林水支出</v>
          </cell>
          <cell r="C809">
            <v>90486.1</v>
          </cell>
        </row>
        <row r="810">
          <cell r="A810">
            <v>21301</v>
          </cell>
          <cell r="B810" t="str">
            <v>    农业农村</v>
          </cell>
          <cell r="C810">
            <v>32209.3</v>
          </cell>
        </row>
        <row r="811">
          <cell r="A811">
            <v>2130101</v>
          </cell>
          <cell r="B811" t="str">
            <v>      行政运行</v>
          </cell>
          <cell r="C811">
            <v>14292.3</v>
          </cell>
        </row>
        <row r="812">
          <cell r="A812">
            <v>2130102</v>
          </cell>
          <cell r="B812" t="str">
            <v>      一般行政管理事务</v>
          </cell>
          <cell r="C812" t="str">
            <v/>
          </cell>
        </row>
        <row r="813">
          <cell r="A813">
            <v>2130103</v>
          </cell>
          <cell r="B813" t="str">
            <v>      机关服务</v>
          </cell>
          <cell r="C813" t="str">
            <v/>
          </cell>
        </row>
        <row r="814">
          <cell r="A814">
            <v>2130104</v>
          </cell>
          <cell r="B814" t="str">
            <v>      事业运行</v>
          </cell>
          <cell r="C814" t="str">
            <v/>
          </cell>
        </row>
        <row r="815">
          <cell r="A815">
            <v>2130105</v>
          </cell>
          <cell r="B815" t="str">
            <v>      农垦运行</v>
          </cell>
          <cell r="C815" t="str">
            <v/>
          </cell>
        </row>
        <row r="816">
          <cell r="A816">
            <v>2130106</v>
          </cell>
          <cell r="B816" t="str">
            <v>      科技转化与推广服务</v>
          </cell>
          <cell r="C816">
            <v>365</v>
          </cell>
        </row>
        <row r="817">
          <cell r="A817">
            <v>2130108</v>
          </cell>
          <cell r="B817" t="str">
            <v>      病虫害控制</v>
          </cell>
          <cell r="C817">
            <v>102</v>
          </cell>
        </row>
        <row r="818">
          <cell r="A818">
            <v>2130109</v>
          </cell>
          <cell r="B818" t="str">
            <v>      农产品质量安全</v>
          </cell>
          <cell r="C818">
            <v>11</v>
          </cell>
        </row>
        <row r="819">
          <cell r="A819">
            <v>2130110</v>
          </cell>
          <cell r="B819" t="str">
            <v>      执法监管</v>
          </cell>
          <cell r="C819">
            <v>17</v>
          </cell>
        </row>
        <row r="820">
          <cell r="A820">
            <v>2130111</v>
          </cell>
          <cell r="B820" t="str">
            <v>      统计监测与信息服务</v>
          </cell>
          <cell r="C820">
            <v>114</v>
          </cell>
        </row>
        <row r="821">
          <cell r="A821">
            <v>2130112</v>
          </cell>
          <cell r="B821" t="str">
            <v>      行业业务管理</v>
          </cell>
          <cell r="C821" t="str">
            <v/>
          </cell>
        </row>
        <row r="822">
          <cell r="A822">
            <v>2130114</v>
          </cell>
          <cell r="B822" t="str">
            <v>      对外交流与合作</v>
          </cell>
          <cell r="C822" t="str">
            <v/>
          </cell>
        </row>
        <row r="823">
          <cell r="A823">
            <v>2130119</v>
          </cell>
          <cell r="B823" t="str">
            <v>      防灾救灾</v>
          </cell>
          <cell r="C823">
            <v>301</v>
          </cell>
        </row>
        <row r="824">
          <cell r="A824">
            <v>2130120</v>
          </cell>
          <cell r="B824" t="str">
            <v>      稳定农民收入补贴</v>
          </cell>
          <cell r="C824">
            <v>2268</v>
          </cell>
        </row>
        <row r="825">
          <cell r="A825">
            <v>2130121</v>
          </cell>
          <cell r="B825" t="str">
            <v>      农业结构调整补贴</v>
          </cell>
          <cell r="C825" t="str">
            <v/>
          </cell>
        </row>
        <row r="826">
          <cell r="A826">
            <v>2130122</v>
          </cell>
          <cell r="B826" t="str">
            <v>      农业生产发展</v>
          </cell>
          <cell r="C826">
            <v>5826</v>
          </cell>
        </row>
        <row r="827">
          <cell r="A827">
            <v>2130124</v>
          </cell>
          <cell r="B827" t="str">
            <v>      农村合作经济</v>
          </cell>
          <cell r="C827">
            <v>294</v>
          </cell>
        </row>
        <row r="828">
          <cell r="A828">
            <v>2130125</v>
          </cell>
          <cell r="B828" t="str">
            <v>      农产品加工与促销</v>
          </cell>
          <cell r="C828" t="str">
            <v/>
          </cell>
        </row>
        <row r="829">
          <cell r="A829">
            <v>2130126</v>
          </cell>
          <cell r="B829" t="str">
            <v>      农村社会事业</v>
          </cell>
          <cell r="C829">
            <v>8</v>
          </cell>
        </row>
        <row r="830">
          <cell r="A830">
            <v>2130135</v>
          </cell>
          <cell r="B830" t="str">
            <v>      农业资源保护修复与利用</v>
          </cell>
          <cell r="C830">
            <v>430</v>
          </cell>
        </row>
        <row r="831">
          <cell r="A831">
            <v>2130142</v>
          </cell>
          <cell r="B831" t="str">
            <v>      农村道路建设</v>
          </cell>
          <cell r="C831">
            <v>4552</v>
          </cell>
        </row>
        <row r="832">
          <cell r="A832">
            <v>2130148</v>
          </cell>
          <cell r="B832" t="str">
            <v>      渔业发展</v>
          </cell>
          <cell r="C832" t="str">
            <v/>
          </cell>
        </row>
        <row r="833">
          <cell r="A833">
            <v>2130152</v>
          </cell>
          <cell r="B833" t="str">
            <v>      对高校毕业生到基层任职补助</v>
          </cell>
          <cell r="C833" t="str">
            <v/>
          </cell>
        </row>
        <row r="834">
          <cell r="A834">
            <v>2130153</v>
          </cell>
          <cell r="B834" t="str">
            <v>      农田建设</v>
          </cell>
          <cell r="C834">
            <v>571</v>
          </cell>
        </row>
        <row r="835">
          <cell r="A835">
            <v>2130199</v>
          </cell>
          <cell r="B835" t="str">
            <v>      其他农业农村支出</v>
          </cell>
          <cell r="C835">
            <v>3058</v>
          </cell>
        </row>
        <row r="836">
          <cell r="A836">
            <v>21302</v>
          </cell>
          <cell r="B836" t="str">
            <v>    林业和草原</v>
          </cell>
          <cell r="C836">
            <v>8020.1</v>
          </cell>
        </row>
        <row r="837">
          <cell r="A837">
            <v>2130201</v>
          </cell>
          <cell r="B837" t="str">
            <v>      行政运行</v>
          </cell>
          <cell r="C837">
            <v>1167.1</v>
          </cell>
        </row>
        <row r="838">
          <cell r="A838">
            <v>2130202</v>
          </cell>
          <cell r="B838" t="str">
            <v>      一般行政管理事务</v>
          </cell>
          <cell r="C838" t="str">
            <v/>
          </cell>
        </row>
        <row r="839">
          <cell r="A839">
            <v>2130203</v>
          </cell>
          <cell r="B839" t="str">
            <v>      机关服务</v>
          </cell>
          <cell r="C839" t="str">
            <v/>
          </cell>
        </row>
        <row r="840">
          <cell r="A840">
            <v>2130204</v>
          </cell>
          <cell r="B840" t="str">
            <v>      事业机构</v>
          </cell>
          <cell r="C840" t="str">
            <v/>
          </cell>
        </row>
        <row r="841">
          <cell r="A841">
            <v>2130205</v>
          </cell>
          <cell r="B841" t="str">
            <v>      森林资源培育</v>
          </cell>
          <cell r="C841">
            <v>895</v>
          </cell>
        </row>
        <row r="842">
          <cell r="A842">
            <v>2130206</v>
          </cell>
          <cell r="B842" t="str">
            <v>      技术推广与转化</v>
          </cell>
          <cell r="C842" t="str">
            <v/>
          </cell>
        </row>
        <row r="843">
          <cell r="A843">
            <v>2130207</v>
          </cell>
          <cell r="B843" t="str">
            <v>      森林资源管理</v>
          </cell>
          <cell r="C843">
            <v>447</v>
          </cell>
        </row>
        <row r="844">
          <cell r="A844">
            <v>2130209</v>
          </cell>
          <cell r="B844" t="str">
            <v>      森林生态效益补偿</v>
          </cell>
          <cell r="C844">
            <v>1734</v>
          </cell>
        </row>
        <row r="845">
          <cell r="A845">
            <v>2130211</v>
          </cell>
          <cell r="B845" t="str">
            <v>      动植物保护</v>
          </cell>
          <cell r="C845">
            <v>21</v>
          </cell>
        </row>
        <row r="846">
          <cell r="A846">
            <v>2130212</v>
          </cell>
          <cell r="B846" t="str">
            <v>      湿地保护</v>
          </cell>
          <cell r="C846">
            <v>345</v>
          </cell>
        </row>
        <row r="847">
          <cell r="A847">
            <v>2130213</v>
          </cell>
          <cell r="B847" t="str">
            <v>      执法与监督</v>
          </cell>
          <cell r="C847" t="str">
            <v/>
          </cell>
        </row>
        <row r="848">
          <cell r="A848">
            <v>2130217</v>
          </cell>
          <cell r="B848" t="str">
            <v>      防沙治沙</v>
          </cell>
          <cell r="C848" t="str">
            <v/>
          </cell>
        </row>
        <row r="849">
          <cell r="A849">
            <v>2130220</v>
          </cell>
          <cell r="B849" t="str">
            <v>      对外合作与交流</v>
          </cell>
          <cell r="C849" t="str">
            <v/>
          </cell>
        </row>
        <row r="850">
          <cell r="A850">
            <v>2130221</v>
          </cell>
          <cell r="B850" t="str">
            <v>      产业化管理</v>
          </cell>
          <cell r="C850">
            <v>20</v>
          </cell>
        </row>
        <row r="851">
          <cell r="A851">
            <v>2130223</v>
          </cell>
          <cell r="B851" t="str">
            <v>      信息管理</v>
          </cell>
          <cell r="C851" t="str">
            <v/>
          </cell>
        </row>
        <row r="852">
          <cell r="A852">
            <v>2130226</v>
          </cell>
          <cell r="B852" t="str">
            <v>      林区公共支出</v>
          </cell>
          <cell r="C852" t="str">
            <v/>
          </cell>
        </row>
        <row r="853">
          <cell r="A853">
            <v>2130227</v>
          </cell>
          <cell r="B853" t="str">
            <v>      贷款贴息</v>
          </cell>
          <cell r="C853" t="str">
            <v/>
          </cell>
        </row>
        <row r="854">
          <cell r="A854">
            <v>2130234</v>
          </cell>
          <cell r="B854" t="str">
            <v>      林业草原防灾减灾</v>
          </cell>
          <cell r="C854">
            <v>674</v>
          </cell>
        </row>
        <row r="855">
          <cell r="A855">
            <v>2130236</v>
          </cell>
          <cell r="B855" t="str">
            <v>      草原管理</v>
          </cell>
          <cell r="C855" t="str">
            <v/>
          </cell>
        </row>
        <row r="856">
          <cell r="A856">
            <v>2130237</v>
          </cell>
          <cell r="B856" t="str">
            <v>      行业业务管理</v>
          </cell>
          <cell r="C856" t="str">
            <v/>
          </cell>
        </row>
        <row r="857">
          <cell r="A857">
            <v>2130238</v>
          </cell>
          <cell r="B857" t="str">
            <v>      退耕还林还草</v>
          </cell>
          <cell r="C857">
            <v>1601</v>
          </cell>
        </row>
        <row r="858">
          <cell r="A858">
            <v>2130299</v>
          </cell>
          <cell r="B858" t="str">
            <v>      其他林业和草原支出</v>
          </cell>
          <cell r="C858">
            <v>1116</v>
          </cell>
        </row>
        <row r="859">
          <cell r="A859">
            <v>21303</v>
          </cell>
          <cell r="B859" t="str">
            <v>    水利</v>
          </cell>
          <cell r="C859">
            <v>17583.7</v>
          </cell>
        </row>
        <row r="860">
          <cell r="A860">
            <v>2130301</v>
          </cell>
          <cell r="B860" t="str">
            <v>      行政运行</v>
          </cell>
          <cell r="C860">
            <v>1206.7</v>
          </cell>
        </row>
        <row r="861">
          <cell r="A861">
            <v>2130302</v>
          </cell>
          <cell r="B861" t="str">
            <v>      一般行政管理事务</v>
          </cell>
          <cell r="C861" t="str">
            <v/>
          </cell>
        </row>
        <row r="862">
          <cell r="A862">
            <v>2130303</v>
          </cell>
          <cell r="B862" t="str">
            <v>      机关服务</v>
          </cell>
          <cell r="C862" t="str">
            <v/>
          </cell>
        </row>
        <row r="863">
          <cell r="A863">
            <v>2130304</v>
          </cell>
          <cell r="B863" t="str">
            <v>      水利行业业务管理</v>
          </cell>
          <cell r="C863" t="str">
            <v/>
          </cell>
        </row>
        <row r="864">
          <cell r="A864">
            <v>2130305</v>
          </cell>
          <cell r="B864" t="str">
            <v>      水利工程建设</v>
          </cell>
          <cell r="C864">
            <v>972</v>
          </cell>
        </row>
        <row r="865">
          <cell r="A865">
            <v>2130306</v>
          </cell>
          <cell r="B865" t="str">
            <v>      水利工程运行与维护</v>
          </cell>
          <cell r="C865">
            <v>1286</v>
          </cell>
        </row>
        <row r="866">
          <cell r="A866">
            <v>2130307</v>
          </cell>
          <cell r="B866" t="str">
            <v>      长江黄河等流域管理</v>
          </cell>
          <cell r="C866" t="str">
            <v/>
          </cell>
        </row>
        <row r="867">
          <cell r="A867">
            <v>2130308</v>
          </cell>
          <cell r="B867" t="str">
            <v>      水利前期工作</v>
          </cell>
          <cell r="C867" t="str">
            <v/>
          </cell>
        </row>
        <row r="868">
          <cell r="A868">
            <v>2130309</v>
          </cell>
          <cell r="B868" t="str">
            <v>      水利执法监督</v>
          </cell>
          <cell r="C868" t="str">
            <v/>
          </cell>
        </row>
        <row r="869">
          <cell r="A869">
            <v>2130310</v>
          </cell>
          <cell r="B869" t="str">
            <v>      水土保持</v>
          </cell>
          <cell r="C869">
            <v>511</v>
          </cell>
        </row>
        <row r="870">
          <cell r="A870">
            <v>2130311</v>
          </cell>
          <cell r="B870" t="str">
            <v>      水资源节约管理与保护</v>
          </cell>
          <cell r="C870">
            <v>155</v>
          </cell>
        </row>
        <row r="871">
          <cell r="A871">
            <v>2130312</v>
          </cell>
          <cell r="B871" t="str">
            <v>      水质监测</v>
          </cell>
          <cell r="C871" t="str">
            <v/>
          </cell>
        </row>
        <row r="872">
          <cell r="A872">
            <v>2130313</v>
          </cell>
          <cell r="B872" t="str">
            <v>      水文测报</v>
          </cell>
          <cell r="C872" t="str">
            <v/>
          </cell>
        </row>
        <row r="873">
          <cell r="A873">
            <v>2130314</v>
          </cell>
          <cell r="B873" t="str">
            <v>      防汛</v>
          </cell>
          <cell r="C873">
            <v>5299</v>
          </cell>
        </row>
        <row r="874">
          <cell r="A874">
            <v>2130315</v>
          </cell>
          <cell r="B874" t="str">
            <v>      抗旱</v>
          </cell>
          <cell r="C874">
            <v>6</v>
          </cell>
        </row>
        <row r="875">
          <cell r="A875">
            <v>2130316</v>
          </cell>
          <cell r="B875" t="str">
            <v>      农村水利</v>
          </cell>
          <cell r="C875">
            <v>56</v>
          </cell>
        </row>
        <row r="876">
          <cell r="A876">
            <v>2130317</v>
          </cell>
          <cell r="B876" t="str">
            <v>      水利技术推广</v>
          </cell>
          <cell r="C876" t="str">
            <v/>
          </cell>
        </row>
        <row r="877">
          <cell r="A877">
            <v>2130318</v>
          </cell>
          <cell r="B877" t="str">
            <v>      国际河流治理与管理</v>
          </cell>
          <cell r="C877" t="str">
            <v/>
          </cell>
        </row>
        <row r="878">
          <cell r="A878">
            <v>2130319</v>
          </cell>
          <cell r="B878" t="str">
            <v>      江河湖库水系综合整治</v>
          </cell>
          <cell r="C878">
            <v>7047</v>
          </cell>
        </row>
        <row r="879">
          <cell r="A879">
            <v>2130321</v>
          </cell>
          <cell r="B879" t="str">
            <v>      大中型水库移民后期扶持专项支出</v>
          </cell>
          <cell r="C879">
            <v>656</v>
          </cell>
        </row>
        <row r="880">
          <cell r="A880">
            <v>2130322</v>
          </cell>
          <cell r="B880" t="str">
            <v>      水利安全监督</v>
          </cell>
          <cell r="C880" t="str">
            <v/>
          </cell>
        </row>
        <row r="881">
          <cell r="A881">
            <v>2130333</v>
          </cell>
          <cell r="B881" t="str">
            <v>      信息管理</v>
          </cell>
          <cell r="C881" t="str">
            <v/>
          </cell>
        </row>
        <row r="882">
          <cell r="A882">
            <v>2130334</v>
          </cell>
          <cell r="B882" t="str">
            <v>      水利建设征地及移民支出</v>
          </cell>
          <cell r="C882" t="str">
            <v/>
          </cell>
        </row>
        <row r="883">
          <cell r="A883">
            <v>2130335</v>
          </cell>
          <cell r="B883" t="str">
            <v>      农村人畜饮水</v>
          </cell>
          <cell r="C883">
            <v>51</v>
          </cell>
        </row>
        <row r="884">
          <cell r="A884">
            <v>2130336</v>
          </cell>
          <cell r="B884" t="str">
            <v>      南水北调工程建设</v>
          </cell>
          <cell r="C884" t="str">
            <v/>
          </cell>
        </row>
        <row r="885">
          <cell r="A885">
            <v>2130337</v>
          </cell>
          <cell r="B885" t="str">
            <v>      南水北调工程管理</v>
          </cell>
          <cell r="C885" t="str">
            <v/>
          </cell>
        </row>
        <row r="886">
          <cell r="A886">
            <v>2130399</v>
          </cell>
          <cell r="B886" t="str">
            <v>      其他水利支出</v>
          </cell>
          <cell r="C886">
            <v>338</v>
          </cell>
        </row>
        <row r="887">
          <cell r="A887">
            <v>21305</v>
          </cell>
          <cell r="B887" t="str">
            <v>    巩固脱贫衔接乡村振兴</v>
          </cell>
          <cell r="C887">
            <v>24855</v>
          </cell>
        </row>
        <row r="888">
          <cell r="A888">
            <v>2130501</v>
          </cell>
          <cell r="B888" t="str">
            <v>      行政运行</v>
          </cell>
        </row>
        <row r="889">
          <cell r="A889">
            <v>2130502</v>
          </cell>
          <cell r="B889" t="str">
            <v>      一般行政管理事务</v>
          </cell>
        </row>
        <row r="890">
          <cell r="A890">
            <v>2130503</v>
          </cell>
          <cell r="B890" t="str">
            <v>      机关服务</v>
          </cell>
        </row>
        <row r="891">
          <cell r="A891">
            <v>2130504</v>
          </cell>
          <cell r="B891" t="str">
            <v>      农村基础设施建设</v>
          </cell>
          <cell r="C891">
            <v>604</v>
          </cell>
        </row>
        <row r="892">
          <cell r="A892">
            <v>2130505</v>
          </cell>
          <cell r="B892" t="str">
            <v>      生产发展</v>
          </cell>
          <cell r="C892">
            <v>23256</v>
          </cell>
        </row>
        <row r="893">
          <cell r="A893">
            <v>2130506</v>
          </cell>
          <cell r="B893" t="str">
            <v>      社会发展</v>
          </cell>
          <cell r="C893">
            <v>20</v>
          </cell>
        </row>
        <row r="894">
          <cell r="A894">
            <v>2130507</v>
          </cell>
          <cell r="B894" t="str">
            <v>      贷款奖补和贴息</v>
          </cell>
          <cell r="C894" t="str">
            <v/>
          </cell>
        </row>
        <row r="895">
          <cell r="A895">
            <v>2130508</v>
          </cell>
          <cell r="B895" t="str">
            <v>       “三西”农业建设专项补助</v>
          </cell>
          <cell r="C895" t="str">
            <v/>
          </cell>
        </row>
        <row r="896">
          <cell r="A896">
            <v>2130550</v>
          </cell>
          <cell r="B896" t="str">
            <v>      事业运行</v>
          </cell>
        </row>
        <row r="897">
          <cell r="A897">
            <v>2130599</v>
          </cell>
          <cell r="B897" t="str">
            <v>      其他巩固脱贫衔接乡村振兴支出</v>
          </cell>
          <cell r="C897">
            <v>975</v>
          </cell>
        </row>
        <row r="898">
          <cell r="A898">
            <v>21307</v>
          </cell>
          <cell r="B898" t="str">
            <v>    农村综合改革</v>
          </cell>
          <cell r="C898">
            <v>5394</v>
          </cell>
        </row>
        <row r="899">
          <cell r="A899">
            <v>2130701</v>
          </cell>
          <cell r="B899" t="str">
            <v>      对村级公益事业建设的补助</v>
          </cell>
          <cell r="C899">
            <v>1142</v>
          </cell>
        </row>
        <row r="900">
          <cell r="A900">
            <v>2130704</v>
          </cell>
          <cell r="B900" t="str">
            <v>      国有农场办社会职能改革补助</v>
          </cell>
        </row>
        <row r="901">
          <cell r="A901">
            <v>2130705</v>
          </cell>
          <cell r="B901" t="str">
            <v>      对村民委员会和村党支部的补助</v>
          </cell>
          <cell r="C901">
            <v>3652</v>
          </cell>
        </row>
        <row r="902">
          <cell r="A902">
            <v>2130706</v>
          </cell>
          <cell r="B902" t="str">
            <v>      对村集体经济组织的补助</v>
          </cell>
          <cell r="C902">
            <v>600</v>
          </cell>
        </row>
        <row r="903">
          <cell r="A903">
            <v>2130707</v>
          </cell>
          <cell r="B903" t="str">
            <v>      农村综合改革示范试点补助</v>
          </cell>
          <cell r="C903" t="str">
            <v/>
          </cell>
        </row>
        <row r="904">
          <cell r="A904">
            <v>2130799</v>
          </cell>
          <cell r="B904" t="str">
            <v>      其他农村综合改革支出</v>
          </cell>
          <cell r="C904" t="str">
            <v/>
          </cell>
        </row>
        <row r="905">
          <cell r="A905">
            <v>21308</v>
          </cell>
          <cell r="B905" t="str">
            <v>    普惠金融发展支出</v>
          </cell>
          <cell r="C905">
            <v>463</v>
          </cell>
        </row>
        <row r="906">
          <cell r="A906">
            <v>2130801</v>
          </cell>
          <cell r="B906" t="str">
            <v>      支持农村金融机构</v>
          </cell>
          <cell r="C906">
            <v>104</v>
          </cell>
        </row>
        <row r="907">
          <cell r="A907">
            <v>2130803</v>
          </cell>
          <cell r="B907" t="str">
            <v>      农业保险保费补贴</v>
          </cell>
          <cell r="C907" t="str">
            <v/>
          </cell>
        </row>
        <row r="908">
          <cell r="A908">
            <v>2130804</v>
          </cell>
          <cell r="B908" t="str">
            <v>      创业担保贷款贴息及奖补</v>
          </cell>
          <cell r="C908" t="str">
            <v/>
          </cell>
        </row>
        <row r="909">
          <cell r="A909">
            <v>2130805</v>
          </cell>
          <cell r="B909" t="str">
            <v>      补充创业担保贷款基金</v>
          </cell>
          <cell r="C909" t="str">
            <v/>
          </cell>
        </row>
        <row r="910">
          <cell r="A910">
            <v>2130899</v>
          </cell>
          <cell r="B910" t="str">
            <v>      其他普惠金融发展支出</v>
          </cell>
          <cell r="C910">
            <v>359</v>
          </cell>
        </row>
        <row r="911">
          <cell r="A911">
            <v>21309</v>
          </cell>
          <cell r="B911" t="str">
            <v>    目标价格补贴</v>
          </cell>
          <cell r="C911">
            <v>0</v>
          </cell>
        </row>
        <row r="912">
          <cell r="A912">
            <v>2130901</v>
          </cell>
          <cell r="B912" t="str">
            <v>      棉花目标价格补贴</v>
          </cell>
          <cell r="C912" t="str">
            <v/>
          </cell>
        </row>
        <row r="913">
          <cell r="A913">
            <v>2130999</v>
          </cell>
          <cell r="B913" t="str">
            <v>      其他目标价格补贴</v>
          </cell>
          <cell r="C913" t="str">
            <v/>
          </cell>
        </row>
        <row r="914">
          <cell r="A914">
            <v>21399</v>
          </cell>
          <cell r="B914" t="str">
            <v>    其他农林水支出</v>
          </cell>
          <cell r="C914">
            <v>1961</v>
          </cell>
        </row>
        <row r="915">
          <cell r="A915">
            <v>2139901</v>
          </cell>
          <cell r="B915" t="str">
            <v>      化解其他公益性乡村债务支出</v>
          </cell>
          <cell r="C915" t="str">
            <v/>
          </cell>
        </row>
        <row r="916">
          <cell r="A916">
            <v>2139999</v>
          </cell>
          <cell r="B916" t="str">
            <v>      其他农林水支出</v>
          </cell>
          <cell r="C916">
            <v>1961</v>
          </cell>
        </row>
        <row r="917">
          <cell r="A917">
            <v>214</v>
          </cell>
          <cell r="B917" t="str">
            <v>交通运输支出</v>
          </cell>
          <cell r="C917">
            <v>7044.12</v>
          </cell>
        </row>
        <row r="918">
          <cell r="A918">
            <v>21401</v>
          </cell>
          <cell r="B918" t="str">
            <v>    公路水路运输</v>
          </cell>
          <cell r="C918">
            <v>7044.12</v>
          </cell>
        </row>
        <row r="919">
          <cell r="A919">
            <v>2140101</v>
          </cell>
          <cell r="B919" t="str">
            <v>      行政运行</v>
          </cell>
          <cell r="C919">
            <v>1378.3</v>
          </cell>
        </row>
        <row r="920">
          <cell r="A920">
            <v>2140102</v>
          </cell>
          <cell r="B920" t="str">
            <v>      一般行政管理事务</v>
          </cell>
          <cell r="C920" t="str">
            <v/>
          </cell>
        </row>
        <row r="921">
          <cell r="A921">
            <v>2140103</v>
          </cell>
          <cell r="B921" t="str">
            <v>      机关服务</v>
          </cell>
          <cell r="C921" t="str">
            <v/>
          </cell>
        </row>
        <row r="922">
          <cell r="A922">
            <v>2140104</v>
          </cell>
          <cell r="B922" t="str">
            <v>      公路建设</v>
          </cell>
          <cell r="C922">
            <v>5396.82</v>
          </cell>
        </row>
        <row r="923">
          <cell r="A923">
            <v>2140106</v>
          </cell>
          <cell r="B923" t="str">
            <v>      公路养护</v>
          </cell>
          <cell r="C923">
            <v>235</v>
          </cell>
        </row>
        <row r="924">
          <cell r="A924">
            <v>2140109</v>
          </cell>
          <cell r="B924" t="str">
            <v>      交通运输信息化建设</v>
          </cell>
          <cell r="C924" t="str">
            <v/>
          </cell>
        </row>
        <row r="925">
          <cell r="A925">
            <v>2140110</v>
          </cell>
          <cell r="B925" t="str">
            <v>      公路和运输安全</v>
          </cell>
          <cell r="C925" t="str">
            <v/>
          </cell>
        </row>
        <row r="926">
          <cell r="A926">
            <v>2140111</v>
          </cell>
          <cell r="B926" t="str">
            <v>      公路还贷专项</v>
          </cell>
        </row>
        <row r="927">
          <cell r="A927">
            <v>2140112</v>
          </cell>
          <cell r="B927" t="str">
            <v>      公路运输管理</v>
          </cell>
          <cell r="C927">
            <v>20</v>
          </cell>
        </row>
        <row r="928">
          <cell r="A928">
            <v>2140114</v>
          </cell>
          <cell r="B928" t="str">
            <v>      公路和运输技术标准化建设</v>
          </cell>
          <cell r="C928" t="str">
            <v/>
          </cell>
        </row>
        <row r="929">
          <cell r="A929">
            <v>2140122</v>
          </cell>
          <cell r="B929" t="str">
            <v>      港口设施</v>
          </cell>
          <cell r="C929" t="str">
            <v/>
          </cell>
        </row>
        <row r="930">
          <cell r="A930">
            <v>2140123</v>
          </cell>
          <cell r="B930" t="str">
            <v>      航道维护</v>
          </cell>
          <cell r="C930" t="str">
            <v/>
          </cell>
        </row>
        <row r="931">
          <cell r="A931">
            <v>2140127</v>
          </cell>
          <cell r="B931" t="str">
            <v>      船舶检验</v>
          </cell>
          <cell r="C931" t="str">
            <v/>
          </cell>
        </row>
        <row r="932">
          <cell r="A932">
            <v>2140128</v>
          </cell>
          <cell r="B932" t="str">
            <v>      救助打捞</v>
          </cell>
          <cell r="C932" t="str">
            <v/>
          </cell>
        </row>
        <row r="933">
          <cell r="A933">
            <v>2140129</v>
          </cell>
          <cell r="B933" t="str">
            <v>      内河运输</v>
          </cell>
          <cell r="C933" t="str">
            <v/>
          </cell>
        </row>
        <row r="934">
          <cell r="A934">
            <v>2140130</v>
          </cell>
          <cell r="B934" t="str">
            <v>      远洋运输</v>
          </cell>
          <cell r="C934" t="str">
            <v/>
          </cell>
        </row>
        <row r="935">
          <cell r="A935">
            <v>2140131</v>
          </cell>
          <cell r="B935" t="str">
            <v>      海事管理</v>
          </cell>
          <cell r="C935">
            <v>14</v>
          </cell>
        </row>
        <row r="936">
          <cell r="A936">
            <v>2140133</v>
          </cell>
          <cell r="B936" t="str">
            <v>      航标事业发展支出</v>
          </cell>
          <cell r="C936" t="str">
            <v/>
          </cell>
        </row>
        <row r="937">
          <cell r="A937">
            <v>2140136</v>
          </cell>
          <cell r="B937" t="str">
            <v>      水路运输管理支出</v>
          </cell>
          <cell r="C937" t="str">
            <v/>
          </cell>
        </row>
        <row r="938">
          <cell r="A938">
            <v>2140138</v>
          </cell>
          <cell r="B938" t="str">
            <v>      口岸建设</v>
          </cell>
          <cell r="C938" t="str">
            <v/>
          </cell>
        </row>
        <row r="939">
          <cell r="A939">
            <v>2140199</v>
          </cell>
          <cell r="B939" t="str">
            <v>      其他公路水路运输支出</v>
          </cell>
          <cell r="C939" t="str">
            <v/>
          </cell>
        </row>
        <row r="940">
          <cell r="A940">
            <v>21402</v>
          </cell>
          <cell r="B940" t="str">
            <v>    铁路运输</v>
          </cell>
          <cell r="C940">
            <v>0</v>
          </cell>
        </row>
        <row r="941">
          <cell r="A941">
            <v>2140201</v>
          </cell>
          <cell r="B941" t="str">
            <v>      行政运行</v>
          </cell>
          <cell r="C941" t="str">
            <v/>
          </cell>
        </row>
        <row r="942">
          <cell r="A942">
            <v>2140202</v>
          </cell>
          <cell r="B942" t="str">
            <v>      一般行政管理事务</v>
          </cell>
          <cell r="C942" t="str">
            <v/>
          </cell>
        </row>
        <row r="943">
          <cell r="A943">
            <v>2140203</v>
          </cell>
          <cell r="B943" t="str">
            <v>      机关服务</v>
          </cell>
          <cell r="C943" t="str">
            <v/>
          </cell>
        </row>
        <row r="944">
          <cell r="A944">
            <v>2140204</v>
          </cell>
          <cell r="B944" t="str">
            <v>      铁路路网建设</v>
          </cell>
          <cell r="C944" t="str">
            <v/>
          </cell>
        </row>
        <row r="945">
          <cell r="A945">
            <v>2140205</v>
          </cell>
          <cell r="B945" t="str">
            <v>      铁路还贷专项</v>
          </cell>
          <cell r="C945" t="str">
            <v/>
          </cell>
        </row>
        <row r="946">
          <cell r="A946">
            <v>2140206</v>
          </cell>
          <cell r="B946" t="str">
            <v>      铁路安全</v>
          </cell>
          <cell r="C946" t="str">
            <v/>
          </cell>
        </row>
        <row r="947">
          <cell r="A947">
            <v>2140207</v>
          </cell>
          <cell r="B947" t="str">
            <v>      铁路专项运输</v>
          </cell>
          <cell r="C947" t="str">
            <v/>
          </cell>
        </row>
        <row r="948">
          <cell r="A948">
            <v>2140208</v>
          </cell>
          <cell r="B948" t="str">
            <v>      行业监管</v>
          </cell>
          <cell r="C948" t="str">
            <v/>
          </cell>
        </row>
        <row r="949">
          <cell r="A949">
            <v>2140299</v>
          </cell>
          <cell r="B949" t="str">
            <v>      其他铁路运输支出</v>
          </cell>
          <cell r="C949" t="str">
            <v/>
          </cell>
        </row>
        <row r="950">
          <cell r="A950">
            <v>21403</v>
          </cell>
          <cell r="B950" t="str">
            <v>    民用航空运输</v>
          </cell>
          <cell r="C950">
            <v>0</v>
          </cell>
        </row>
        <row r="951">
          <cell r="A951">
            <v>2140301</v>
          </cell>
          <cell r="B951" t="str">
            <v>      行政运行</v>
          </cell>
          <cell r="C951" t="str">
            <v/>
          </cell>
        </row>
        <row r="952">
          <cell r="A952">
            <v>2140302</v>
          </cell>
          <cell r="B952" t="str">
            <v>      一般行政管理事务</v>
          </cell>
          <cell r="C952" t="str">
            <v/>
          </cell>
        </row>
        <row r="953">
          <cell r="A953">
            <v>2140303</v>
          </cell>
          <cell r="B953" t="str">
            <v>      机关服务</v>
          </cell>
          <cell r="C953" t="str">
            <v/>
          </cell>
        </row>
        <row r="954">
          <cell r="A954">
            <v>2140304</v>
          </cell>
          <cell r="B954" t="str">
            <v>      机场建设</v>
          </cell>
          <cell r="C954" t="str">
            <v/>
          </cell>
        </row>
        <row r="955">
          <cell r="A955">
            <v>2140305</v>
          </cell>
          <cell r="B955" t="str">
            <v>      空管系统建设</v>
          </cell>
          <cell r="C955" t="str">
            <v/>
          </cell>
        </row>
        <row r="956">
          <cell r="A956">
            <v>2140306</v>
          </cell>
          <cell r="B956" t="str">
            <v>      民航还贷专项支出</v>
          </cell>
          <cell r="C956" t="str">
            <v/>
          </cell>
        </row>
        <row r="957">
          <cell r="A957">
            <v>2140307</v>
          </cell>
          <cell r="B957" t="str">
            <v>      民用航空安全</v>
          </cell>
          <cell r="C957" t="str">
            <v/>
          </cell>
        </row>
        <row r="958">
          <cell r="A958">
            <v>2140308</v>
          </cell>
          <cell r="B958" t="str">
            <v>      民航专项运输</v>
          </cell>
          <cell r="C958" t="str">
            <v/>
          </cell>
        </row>
        <row r="959">
          <cell r="A959">
            <v>2140399</v>
          </cell>
          <cell r="B959" t="str">
            <v>      其他民用航空运输支出</v>
          </cell>
          <cell r="C959" t="str">
            <v/>
          </cell>
        </row>
        <row r="960">
          <cell r="A960">
            <v>21405</v>
          </cell>
          <cell r="B960" t="str">
            <v>    邮政业支出</v>
          </cell>
          <cell r="C960">
            <v>0</v>
          </cell>
        </row>
        <row r="961">
          <cell r="A961">
            <v>2140501</v>
          </cell>
          <cell r="B961" t="str">
            <v>      行政运行</v>
          </cell>
          <cell r="C961" t="str">
            <v/>
          </cell>
        </row>
        <row r="962">
          <cell r="A962">
            <v>2140502</v>
          </cell>
          <cell r="B962" t="str">
            <v>      一般行政管理事务</v>
          </cell>
          <cell r="C962" t="str">
            <v/>
          </cell>
        </row>
        <row r="963">
          <cell r="A963">
            <v>2140503</v>
          </cell>
          <cell r="B963" t="str">
            <v>      机关服务</v>
          </cell>
          <cell r="C963" t="str">
            <v/>
          </cell>
        </row>
        <row r="964">
          <cell r="A964">
            <v>2140504</v>
          </cell>
          <cell r="B964" t="str">
            <v>      行业监管</v>
          </cell>
          <cell r="C964" t="str">
            <v/>
          </cell>
        </row>
        <row r="965">
          <cell r="A965">
            <v>2140505</v>
          </cell>
          <cell r="B965" t="str">
            <v>      邮政普遍服务与特殊服务</v>
          </cell>
          <cell r="C965" t="str">
            <v/>
          </cell>
        </row>
        <row r="966">
          <cell r="A966">
            <v>2140599</v>
          </cell>
          <cell r="B966" t="str">
            <v>      其他邮政业支出</v>
          </cell>
          <cell r="C966" t="str">
            <v/>
          </cell>
        </row>
        <row r="967">
          <cell r="A967">
            <v>21406</v>
          </cell>
          <cell r="B967" t="str">
            <v>    车辆购置税支出</v>
          </cell>
          <cell r="C967">
            <v>0</v>
          </cell>
        </row>
        <row r="968">
          <cell r="A968">
            <v>2140601</v>
          </cell>
          <cell r="B968" t="str">
            <v>      车辆购置税用于公路等基础设施建设支出</v>
          </cell>
        </row>
        <row r="969">
          <cell r="A969">
            <v>2140602</v>
          </cell>
          <cell r="B969" t="str">
            <v>      车辆购置税用于农村公路建设支出</v>
          </cell>
        </row>
        <row r="970">
          <cell r="A970">
            <v>2140603</v>
          </cell>
          <cell r="B970" t="str">
            <v>      车辆购置税用于老旧汽车报废更新补贴</v>
          </cell>
        </row>
        <row r="971">
          <cell r="A971">
            <v>2140699</v>
          </cell>
          <cell r="B971" t="str">
            <v>      车辆购置税其他支出</v>
          </cell>
        </row>
        <row r="972">
          <cell r="A972">
            <v>21499</v>
          </cell>
          <cell r="B972" t="str">
            <v>    其他交通运输支出</v>
          </cell>
          <cell r="C972">
            <v>0</v>
          </cell>
        </row>
        <row r="973">
          <cell r="A973">
            <v>2149901</v>
          </cell>
          <cell r="B973" t="str">
            <v>      公共交通运营补助</v>
          </cell>
          <cell r="C973" t="str">
            <v/>
          </cell>
        </row>
        <row r="974">
          <cell r="A974">
            <v>2149999</v>
          </cell>
          <cell r="B974" t="str">
            <v>      其他交通运输支出</v>
          </cell>
          <cell r="C974" t="str">
            <v/>
          </cell>
        </row>
        <row r="975">
          <cell r="A975">
            <v>215</v>
          </cell>
          <cell r="B975" t="str">
            <v>资源勘探工业信息等支出</v>
          </cell>
          <cell r="C975">
            <v>159</v>
          </cell>
        </row>
        <row r="976">
          <cell r="A976">
            <v>21501</v>
          </cell>
          <cell r="B976" t="str">
            <v>    资源勘探开发</v>
          </cell>
          <cell r="C976">
            <v>104</v>
          </cell>
        </row>
        <row r="977">
          <cell r="A977">
            <v>2150101</v>
          </cell>
          <cell r="B977" t="str">
            <v>      行政运行</v>
          </cell>
          <cell r="C977" t="str">
            <v/>
          </cell>
        </row>
        <row r="978">
          <cell r="A978">
            <v>2150102</v>
          </cell>
          <cell r="B978" t="str">
            <v>      一般行政管理事务</v>
          </cell>
          <cell r="C978" t="str">
            <v/>
          </cell>
        </row>
        <row r="979">
          <cell r="A979">
            <v>2150103</v>
          </cell>
          <cell r="B979" t="str">
            <v>      机关服务</v>
          </cell>
          <cell r="C979" t="str">
            <v/>
          </cell>
        </row>
        <row r="980">
          <cell r="A980">
            <v>2150104</v>
          </cell>
          <cell r="B980" t="str">
            <v>      煤炭勘探开采和洗选</v>
          </cell>
          <cell r="C980">
            <v>104</v>
          </cell>
        </row>
        <row r="981">
          <cell r="A981">
            <v>2150105</v>
          </cell>
          <cell r="B981" t="str">
            <v>      石油和天然气勘探开采</v>
          </cell>
          <cell r="C981" t="str">
            <v/>
          </cell>
        </row>
        <row r="982">
          <cell r="A982">
            <v>2150106</v>
          </cell>
          <cell r="B982" t="str">
            <v>      黑色金属矿勘探和采选</v>
          </cell>
          <cell r="C982" t="str">
            <v/>
          </cell>
        </row>
        <row r="983">
          <cell r="A983">
            <v>2150107</v>
          </cell>
          <cell r="B983" t="str">
            <v>      有色金属矿勘探和采选</v>
          </cell>
          <cell r="C983" t="str">
            <v/>
          </cell>
        </row>
        <row r="984">
          <cell r="A984">
            <v>2150108</v>
          </cell>
          <cell r="B984" t="str">
            <v>      非金属矿勘探和采选</v>
          </cell>
          <cell r="C984" t="str">
            <v/>
          </cell>
        </row>
        <row r="985">
          <cell r="A985">
            <v>2150199</v>
          </cell>
          <cell r="B985" t="str">
            <v>      其他资源勘探业支出</v>
          </cell>
          <cell r="C985" t="str">
            <v/>
          </cell>
        </row>
        <row r="986">
          <cell r="A986">
            <v>21502</v>
          </cell>
          <cell r="B986" t="str">
            <v>    制造业</v>
          </cell>
          <cell r="C986">
            <v>0</v>
          </cell>
        </row>
        <row r="987">
          <cell r="A987">
            <v>2150201</v>
          </cell>
          <cell r="B987" t="str">
            <v>      行政运行</v>
          </cell>
          <cell r="C987" t="str">
            <v/>
          </cell>
        </row>
        <row r="988">
          <cell r="A988">
            <v>2150202</v>
          </cell>
          <cell r="B988" t="str">
            <v>      一般行政管理事务</v>
          </cell>
          <cell r="C988" t="str">
            <v/>
          </cell>
        </row>
        <row r="989">
          <cell r="A989">
            <v>2150203</v>
          </cell>
          <cell r="B989" t="str">
            <v>      机关服务</v>
          </cell>
          <cell r="C989" t="str">
            <v/>
          </cell>
        </row>
        <row r="990">
          <cell r="A990">
            <v>2150204</v>
          </cell>
          <cell r="B990" t="str">
            <v>      纺织业</v>
          </cell>
          <cell r="C990" t="str">
            <v/>
          </cell>
        </row>
        <row r="991">
          <cell r="A991">
            <v>2150205</v>
          </cell>
          <cell r="B991" t="str">
            <v>      医药制造业</v>
          </cell>
          <cell r="C991" t="str">
            <v/>
          </cell>
        </row>
        <row r="992">
          <cell r="A992">
            <v>2150206</v>
          </cell>
          <cell r="B992" t="str">
            <v>      非金属矿物制品业</v>
          </cell>
          <cell r="C992" t="str">
            <v/>
          </cell>
        </row>
        <row r="993">
          <cell r="A993">
            <v>2150207</v>
          </cell>
          <cell r="B993" t="str">
            <v>      通信设备、计算机及其他电子设备制造业</v>
          </cell>
          <cell r="C993" t="str">
            <v/>
          </cell>
        </row>
        <row r="994">
          <cell r="A994">
            <v>2150208</v>
          </cell>
          <cell r="B994" t="str">
            <v>      交通运输设备制造业</v>
          </cell>
          <cell r="C994" t="str">
            <v/>
          </cell>
        </row>
        <row r="995">
          <cell r="A995">
            <v>2150209</v>
          </cell>
          <cell r="B995" t="str">
            <v>      电气机械及器材制造业</v>
          </cell>
          <cell r="C995" t="str">
            <v/>
          </cell>
        </row>
        <row r="996">
          <cell r="A996">
            <v>2150210</v>
          </cell>
          <cell r="B996" t="str">
            <v>      工艺品及其他制造业</v>
          </cell>
          <cell r="C996" t="str">
            <v/>
          </cell>
        </row>
        <row r="997">
          <cell r="A997">
            <v>2150212</v>
          </cell>
          <cell r="B997" t="str">
            <v>      石油加工、炼焦及核燃料加工业</v>
          </cell>
          <cell r="C997" t="str">
            <v/>
          </cell>
        </row>
        <row r="998">
          <cell r="A998">
            <v>2150213</v>
          </cell>
          <cell r="B998" t="str">
            <v>      化学原料及化学制品制造业</v>
          </cell>
          <cell r="C998" t="str">
            <v/>
          </cell>
        </row>
        <row r="999">
          <cell r="A999">
            <v>2150214</v>
          </cell>
          <cell r="B999" t="str">
            <v>      黑色金属冶炼及压延加工业</v>
          </cell>
          <cell r="C999" t="str">
            <v/>
          </cell>
        </row>
        <row r="1000">
          <cell r="A1000">
            <v>2150215</v>
          </cell>
          <cell r="B1000" t="str">
            <v>      有色金属冶炼及压延加工业</v>
          </cell>
          <cell r="C1000" t="str">
            <v/>
          </cell>
        </row>
        <row r="1001">
          <cell r="A1001">
            <v>2150299</v>
          </cell>
          <cell r="B1001" t="str">
            <v>      其他制造业支出</v>
          </cell>
          <cell r="C1001" t="str">
            <v/>
          </cell>
        </row>
        <row r="1002">
          <cell r="A1002">
            <v>21503</v>
          </cell>
          <cell r="B1002" t="str">
            <v>    建筑业</v>
          </cell>
          <cell r="C1002">
            <v>0</v>
          </cell>
        </row>
        <row r="1003">
          <cell r="A1003">
            <v>2150301</v>
          </cell>
          <cell r="B1003" t="str">
            <v>      行政运行</v>
          </cell>
          <cell r="C1003" t="str">
            <v/>
          </cell>
        </row>
        <row r="1004">
          <cell r="A1004">
            <v>2150302</v>
          </cell>
          <cell r="B1004" t="str">
            <v>      一般行政管理事务</v>
          </cell>
          <cell r="C1004" t="str">
            <v/>
          </cell>
        </row>
        <row r="1005">
          <cell r="A1005">
            <v>2150303</v>
          </cell>
          <cell r="B1005" t="str">
            <v>      机关服务</v>
          </cell>
          <cell r="C1005" t="str">
            <v/>
          </cell>
        </row>
        <row r="1006">
          <cell r="A1006">
            <v>2150399</v>
          </cell>
          <cell r="B1006" t="str">
            <v>      其他建筑业支出</v>
          </cell>
          <cell r="C1006" t="str">
            <v/>
          </cell>
        </row>
        <row r="1007">
          <cell r="A1007">
            <v>21505</v>
          </cell>
          <cell r="B1007" t="str">
            <v>    工业和信息产业</v>
          </cell>
          <cell r="C1007">
            <v>0</v>
          </cell>
        </row>
        <row r="1008">
          <cell r="A1008">
            <v>2150501</v>
          </cell>
          <cell r="B1008" t="str">
            <v>      行政运行</v>
          </cell>
          <cell r="C1008" t="str">
            <v/>
          </cell>
        </row>
        <row r="1009">
          <cell r="A1009">
            <v>2150502</v>
          </cell>
          <cell r="B1009" t="str">
            <v>      一般行政管理事务</v>
          </cell>
          <cell r="C1009" t="str">
            <v/>
          </cell>
        </row>
        <row r="1010">
          <cell r="A1010">
            <v>2150503</v>
          </cell>
          <cell r="B1010" t="str">
            <v>      机关服务</v>
          </cell>
          <cell r="C1010" t="str">
            <v/>
          </cell>
        </row>
        <row r="1011">
          <cell r="A1011">
            <v>2150505</v>
          </cell>
          <cell r="B1011" t="str">
            <v>      战备应急</v>
          </cell>
          <cell r="C1011" t="str">
            <v/>
          </cell>
        </row>
        <row r="1012">
          <cell r="A1012">
            <v>2150507</v>
          </cell>
          <cell r="B1012" t="str">
            <v>      专用通信</v>
          </cell>
          <cell r="C1012" t="str">
            <v/>
          </cell>
        </row>
        <row r="1013">
          <cell r="A1013">
            <v>2150508</v>
          </cell>
          <cell r="B1013" t="str">
            <v>      无线电及信息通信监管</v>
          </cell>
          <cell r="C1013" t="str">
            <v/>
          </cell>
        </row>
        <row r="1014">
          <cell r="A1014">
            <v>2150516</v>
          </cell>
          <cell r="B1014" t="str">
            <v>      工程建设及运行维护</v>
          </cell>
          <cell r="C1014" t="str">
            <v/>
          </cell>
        </row>
        <row r="1015">
          <cell r="A1015">
            <v>2150517</v>
          </cell>
          <cell r="B1015" t="str">
            <v>      产业发展</v>
          </cell>
          <cell r="C1015" t="str">
            <v/>
          </cell>
        </row>
        <row r="1016">
          <cell r="A1016">
            <v>2150550</v>
          </cell>
          <cell r="B1016" t="str">
            <v>      事业运行</v>
          </cell>
          <cell r="C1016" t="str">
            <v/>
          </cell>
        </row>
        <row r="1017">
          <cell r="A1017">
            <v>2150599</v>
          </cell>
          <cell r="B1017" t="str">
            <v>      其他工业和信息产业支出</v>
          </cell>
          <cell r="C1017" t="str">
            <v/>
          </cell>
        </row>
        <row r="1018">
          <cell r="A1018">
            <v>21507</v>
          </cell>
          <cell r="B1018" t="str">
            <v>    国有资产监管</v>
          </cell>
          <cell r="C1018">
            <v>0</v>
          </cell>
        </row>
        <row r="1019">
          <cell r="A1019">
            <v>2150701</v>
          </cell>
          <cell r="B1019" t="str">
            <v>      行政运行</v>
          </cell>
          <cell r="C1019" t="str">
            <v/>
          </cell>
        </row>
        <row r="1020">
          <cell r="A1020">
            <v>2150702</v>
          </cell>
          <cell r="B1020" t="str">
            <v>      一般行政管理事务</v>
          </cell>
          <cell r="C1020" t="str">
            <v/>
          </cell>
        </row>
        <row r="1021">
          <cell r="A1021">
            <v>2150703</v>
          </cell>
          <cell r="B1021" t="str">
            <v>      机关服务</v>
          </cell>
          <cell r="C1021" t="str">
            <v/>
          </cell>
        </row>
        <row r="1022">
          <cell r="A1022">
            <v>2150704</v>
          </cell>
          <cell r="B1022" t="str">
            <v>      国有企业监事会专项</v>
          </cell>
          <cell r="C1022" t="str">
            <v/>
          </cell>
        </row>
        <row r="1023">
          <cell r="A1023">
            <v>2150705</v>
          </cell>
          <cell r="B1023" t="str">
            <v>      中央企业专项管理</v>
          </cell>
          <cell r="C1023" t="str">
            <v/>
          </cell>
        </row>
        <row r="1024">
          <cell r="A1024">
            <v>2150799</v>
          </cell>
          <cell r="B1024" t="str">
            <v>      其他国有资产监管支出</v>
          </cell>
          <cell r="C1024" t="str">
            <v/>
          </cell>
        </row>
        <row r="1025">
          <cell r="A1025">
            <v>21508</v>
          </cell>
          <cell r="B1025" t="str">
            <v>    支持中小企业发展和管理支出</v>
          </cell>
          <cell r="C1025">
            <v>55</v>
          </cell>
        </row>
        <row r="1026">
          <cell r="A1026">
            <v>2150801</v>
          </cell>
          <cell r="B1026" t="str">
            <v>      行政运行</v>
          </cell>
          <cell r="C1026" t="str">
            <v/>
          </cell>
        </row>
        <row r="1027">
          <cell r="A1027">
            <v>2150802</v>
          </cell>
          <cell r="B1027" t="str">
            <v>      一般行政管理事务</v>
          </cell>
          <cell r="C1027" t="str">
            <v/>
          </cell>
        </row>
        <row r="1028">
          <cell r="A1028">
            <v>2150803</v>
          </cell>
          <cell r="B1028" t="str">
            <v>      机关服务</v>
          </cell>
          <cell r="C1028" t="str">
            <v/>
          </cell>
        </row>
        <row r="1029">
          <cell r="A1029">
            <v>2150804</v>
          </cell>
          <cell r="B1029" t="str">
            <v>      科技型中小企业技术创新基金</v>
          </cell>
          <cell r="C1029" t="str">
            <v/>
          </cell>
        </row>
        <row r="1030">
          <cell r="A1030">
            <v>2150805</v>
          </cell>
          <cell r="B1030" t="str">
            <v>      中小企业发展专项</v>
          </cell>
          <cell r="C1030">
            <v>55</v>
          </cell>
        </row>
        <row r="1031">
          <cell r="A1031">
            <v>2150806</v>
          </cell>
          <cell r="B1031" t="str">
            <v>      减免房租补贴</v>
          </cell>
          <cell r="C1031" t="str">
            <v/>
          </cell>
        </row>
        <row r="1032">
          <cell r="A1032">
            <v>2150899</v>
          </cell>
          <cell r="B1032" t="str">
            <v>      其他支持中小企业发展和管理支出</v>
          </cell>
          <cell r="C1032" t="str">
            <v/>
          </cell>
        </row>
        <row r="1033">
          <cell r="A1033">
            <v>21599</v>
          </cell>
          <cell r="B1033" t="str">
            <v>    其他资源勘探工业信息等支出</v>
          </cell>
          <cell r="C1033">
            <v>0</v>
          </cell>
        </row>
        <row r="1034">
          <cell r="A1034">
            <v>2159901</v>
          </cell>
          <cell r="B1034" t="str">
            <v>      黄金事务</v>
          </cell>
          <cell r="C1034" t="str">
            <v/>
          </cell>
        </row>
        <row r="1035">
          <cell r="A1035">
            <v>2159904</v>
          </cell>
          <cell r="B1035" t="str">
            <v>      技术改造支出</v>
          </cell>
          <cell r="C1035" t="str">
            <v/>
          </cell>
        </row>
        <row r="1036">
          <cell r="A1036">
            <v>2159905</v>
          </cell>
          <cell r="B1036" t="str">
            <v>      中药材扶持资金支出</v>
          </cell>
          <cell r="C1036" t="str">
            <v/>
          </cell>
        </row>
        <row r="1037">
          <cell r="A1037">
            <v>2159906</v>
          </cell>
          <cell r="B1037" t="str">
            <v>      重点产业振兴和技术改造项目贷款贴息</v>
          </cell>
          <cell r="C1037" t="str">
            <v/>
          </cell>
        </row>
        <row r="1038">
          <cell r="A1038">
            <v>2159999</v>
          </cell>
          <cell r="B1038" t="str">
            <v>      其他资源勘探工业信息等支出</v>
          </cell>
          <cell r="C1038" t="str">
            <v/>
          </cell>
        </row>
        <row r="1039">
          <cell r="A1039">
            <v>216</v>
          </cell>
          <cell r="B1039" t="str">
            <v>商业服务业等支出</v>
          </cell>
          <cell r="C1039">
            <v>122.1</v>
          </cell>
        </row>
        <row r="1040">
          <cell r="A1040">
            <v>21602</v>
          </cell>
          <cell r="B1040" t="str">
            <v>    商业流通事务</v>
          </cell>
          <cell r="C1040">
            <v>122.1</v>
          </cell>
        </row>
        <row r="1041">
          <cell r="A1041">
            <v>2160201</v>
          </cell>
          <cell r="B1041" t="str">
            <v>      行政运行</v>
          </cell>
          <cell r="C1041">
            <v>122.1</v>
          </cell>
        </row>
        <row r="1042">
          <cell r="A1042">
            <v>2160202</v>
          </cell>
          <cell r="B1042" t="str">
            <v>      一般行政管理事务</v>
          </cell>
          <cell r="C1042" t="str">
            <v/>
          </cell>
        </row>
        <row r="1043">
          <cell r="A1043">
            <v>2160203</v>
          </cell>
          <cell r="B1043" t="str">
            <v>      机关服务</v>
          </cell>
          <cell r="C1043" t="str">
            <v/>
          </cell>
        </row>
        <row r="1044">
          <cell r="A1044">
            <v>2160216</v>
          </cell>
          <cell r="B1044" t="str">
            <v>      食品流通安全补贴</v>
          </cell>
          <cell r="C1044" t="str">
            <v/>
          </cell>
        </row>
        <row r="1045">
          <cell r="A1045">
            <v>2160217</v>
          </cell>
          <cell r="B1045" t="str">
            <v>      市场监测及信息管理</v>
          </cell>
          <cell r="C1045" t="str">
            <v/>
          </cell>
        </row>
        <row r="1046">
          <cell r="A1046">
            <v>2160218</v>
          </cell>
          <cell r="B1046" t="str">
            <v>      民贸企业补贴</v>
          </cell>
          <cell r="C1046" t="str">
            <v/>
          </cell>
        </row>
        <row r="1047">
          <cell r="A1047">
            <v>2160219</v>
          </cell>
          <cell r="B1047" t="str">
            <v>      民贸民品贷款贴息</v>
          </cell>
          <cell r="C1047" t="str">
            <v/>
          </cell>
        </row>
        <row r="1048">
          <cell r="A1048">
            <v>2160250</v>
          </cell>
          <cell r="B1048" t="str">
            <v>      事业运行</v>
          </cell>
          <cell r="C1048" t="str">
            <v/>
          </cell>
        </row>
        <row r="1049">
          <cell r="A1049">
            <v>2160299</v>
          </cell>
          <cell r="B1049" t="str">
            <v>      其他商业流通事务支出</v>
          </cell>
          <cell r="C1049" t="str">
            <v/>
          </cell>
        </row>
        <row r="1050">
          <cell r="A1050">
            <v>21606</v>
          </cell>
          <cell r="B1050" t="str">
            <v>    涉外发展服务支出</v>
          </cell>
          <cell r="C1050">
            <v>0</v>
          </cell>
        </row>
        <row r="1051">
          <cell r="A1051">
            <v>2160601</v>
          </cell>
          <cell r="B1051" t="str">
            <v>      行政运行</v>
          </cell>
          <cell r="C1051" t="str">
            <v/>
          </cell>
        </row>
        <row r="1052">
          <cell r="A1052">
            <v>2160602</v>
          </cell>
          <cell r="B1052" t="str">
            <v>      一般行政管理事务</v>
          </cell>
          <cell r="C1052" t="str">
            <v/>
          </cell>
        </row>
        <row r="1053">
          <cell r="A1053">
            <v>2160603</v>
          </cell>
          <cell r="B1053" t="str">
            <v>      机关服务</v>
          </cell>
          <cell r="C1053" t="str">
            <v/>
          </cell>
        </row>
        <row r="1054">
          <cell r="A1054">
            <v>2160607</v>
          </cell>
          <cell r="B1054" t="str">
            <v>      外商投资环境建设补助资金</v>
          </cell>
          <cell r="C1054" t="str">
            <v/>
          </cell>
        </row>
        <row r="1055">
          <cell r="A1055">
            <v>2160699</v>
          </cell>
          <cell r="B1055" t="str">
            <v>      其他涉外发展服务支出</v>
          </cell>
          <cell r="C1055" t="str">
            <v/>
          </cell>
        </row>
        <row r="1056">
          <cell r="A1056">
            <v>21699</v>
          </cell>
          <cell r="B1056" t="str">
            <v>    其他商业服务业等支出</v>
          </cell>
          <cell r="C1056">
            <v>0</v>
          </cell>
        </row>
        <row r="1057">
          <cell r="A1057">
            <v>2169901</v>
          </cell>
          <cell r="B1057" t="str">
            <v>      服务业基础设施建设</v>
          </cell>
          <cell r="C1057" t="str">
            <v/>
          </cell>
        </row>
        <row r="1058">
          <cell r="A1058">
            <v>2169999</v>
          </cell>
          <cell r="B1058" t="str">
            <v>      其他商业服务业等支出</v>
          </cell>
          <cell r="C1058" t="str">
            <v/>
          </cell>
        </row>
        <row r="1059">
          <cell r="A1059">
            <v>217</v>
          </cell>
          <cell r="B1059" t="str">
            <v>金融支出</v>
          </cell>
          <cell r="C1059">
            <v>0</v>
          </cell>
        </row>
        <row r="1060">
          <cell r="A1060">
            <v>21701</v>
          </cell>
          <cell r="B1060" t="str">
            <v>    金融部门行政支出</v>
          </cell>
          <cell r="C1060">
            <v>0</v>
          </cell>
        </row>
        <row r="1061">
          <cell r="A1061">
            <v>2170101</v>
          </cell>
          <cell r="B1061" t="str">
            <v>      行政运行</v>
          </cell>
          <cell r="C1061" t="str">
            <v/>
          </cell>
        </row>
        <row r="1062">
          <cell r="A1062">
            <v>2170102</v>
          </cell>
          <cell r="B1062" t="str">
            <v>      一般行政管理事务</v>
          </cell>
          <cell r="C1062" t="str">
            <v/>
          </cell>
        </row>
        <row r="1063">
          <cell r="A1063">
            <v>2170103</v>
          </cell>
          <cell r="B1063" t="str">
            <v>      机关服务</v>
          </cell>
          <cell r="C1063" t="str">
            <v/>
          </cell>
        </row>
        <row r="1064">
          <cell r="A1064">
            <v>2170104</v>
          </cell>
          <cell r="B1064" t="str">
            <v>      安全防卫</v>
          </cell>
          <cell r="C1064" t="str">
            <v/>
          </cell>
        </row>
        <row r="1065">
          <cell r="A1065">
            <v>2170150</v>
          </cell>
          <cell r="B1065" t="str">
            <v>      事业运行</v>
          </cell>
          <cell r="C1065" t="str">
            <v/>
          </cell>
        </row>
        <row r="1066">
          <cell r="A1066">
            <v>2170199</v>
          </cell>
          <cell r="B1066" t="str">
            <v>      金融部门其他行政支出</v>
          </cell>
          <cell r="C1066" t="str">
            <v/>
          </cell>
        </row>
        <row r="1067">
          <cell r="A1067">
            <v>21702</v>
          </cell>
          <cell r="B1067" t="str">
            <v>    金融部门监管支出</v>
          </cell>
          <cell r="C1067">
            <v>0</v>
          </cell>
        </row>
        <row r="1068">
          <cell r="A1068">
            <v>2170201</v>
          </cell>
          <cell r="B1068" t="str">
            <v>      货币发行</v>
          </cell>
          <cell r="C1068" t="str">
            <v/>
          </cell>
        </row>
        <row r="1069">
          <cell r="A1069">
            <v>2170202</v>
          </cell>
          <cell r="B1069" t="str">
            <v>      金融服务</v>
          </cell>
          <cell r="C1069" t="str">
            <v/>
          </cell>
        </row>
        <row r="1070">
          <cell r="A1070">
            <v>2170203</v>
          </cell>
          <cell r="B1070" t="str">
            <v>      反假币</v>
          </cell>
          <cell r="C1070" t="str">
            <v/>
          </cell>
        </row>
        <row r="1071">
          <cell r="A1071">
            <v>2170204</v>
          </cell>
          <cell r="B1071" t="str">
            <v>      重点金融机构监管</v>
          </cell>
          <cell r="C1071" t="str">
            <v/>
          </cell>
        </row>
        <row r="1072">
          <cell r="A1072">
            <v>2170205</v>
          </cell>
          <cell r="B1072" t="str">
            <v>      金融稽查与案件处理</v>
          </cell>
          <cell r="C1072" t="str">
            <v/>
          </cell>
        </row>
        <row r="1073">
          <cell r="A1073">
            <v>2170206</v>
          </cell>
          <cell r="B1073" t="str">
            <v>      金融行业电子化建设</v>
          </cell>
          <cell r="C1073" t="str">
            <v/>
          </cell>
        </row>
        <row r="1074">
          <cell r="A1074">
            <v>2170207</v>
          </cell>
          <cell r="B1074" t="str">
            <v>      从业人员资格考试</v>
          </cell>
          <cell r="C1074" t="str">
            <v/>
          </cell>
        </row>
        <row r="1075">
          <cell r="A1075">
            <v>2170208</v>
          </cell>
          <cell r="B1075" t="str">
            <v>      反洗钱</v>
          </cell>
          <cell r="C1075" t="str">
            <v/>
          </cell>
        </row>
        <row r="1076">
          <cell r="A1076">
            <v>2170299</v>
          </cell>
          <cell r="B1076" t="str">
            <v>      金融部门其他监管支出</v>
          </cell>
          <cell r="C1076" t="str">
            <v/>
          </cell>
        </row>
        <row r="1077">
          <cell r="A1077">
            <v>21703</v>
          </cell>
          <cell r="B1077" t="str">
            <v>    金融发展支出</v>
          </cell>
          <cell r="C1077">
            <v>0</v>
          </cell>
        </row>
        <row r="1078">
          <cell r="A1078">
            <v>2170301</v>
          </cell>
          <cell r="B1078" t="str">
            <v>      政策性银行亏损补贴</v>
          </cell>
          <cell r="C1078" t="str">
            <v/>
          </cell>
        </row>
        <row r="1079">
          <cell r="A1079">
            <v>2170302</v>
          </cell>
          <cell r="B1079" t="str">
            <v>      利息费用补贴支出</v>
          </cell>
          <cell r="C1079" t="str">
            <v/>
          </cell>
        </row>
        <row r="1080">
          <cell r="A1080">
            <v>2170303</v>
          </cell>
          <cell r="B1080" t="str">
            <v>      补充资本金</v>
          </cell>
          <cell r="C1080" t="str">
            <v/>
          </cell>
        </row>
        <row r="1081">
          <cell r="A1081">
            <v>2170304</v>
          </cell>
          <cell r="B1081" t="str">
            <v>      风险基金补助</v>
          </cell>
          <cell r="C1081" t="str">
            <v/>
          </cell>
        </row>
        <row r="1082">
          <cell r="A1082">
            <v>2170399</v>
          </cell>
          <cell r="B1082" t="str">
            <v>      其他金融发展支出</v>
          </cell>
          <cell r="C1082" t="str">
            <v/>
          </cell>
        </row>
        <row r="1083">
          <cell r="A1083">
            <v>21704</v>
          </cell>
          <cell r="B1083" t="str">
            <v>    金融调控支出</v>
          </cell>
          <cell r="C1083">
            <v>0</v>
          </cell>
        </row>
        <row r="1084">
          <cell r="A1084">
            <v>2170401</v>
          </cell>
          <cell r="B1084" t="str">
            <v>      中央银行亏损补贴</v>
          </cell>
          <cell r="C1084" t="str">
            <v/>
          </cell>
        </row>
        <row r="1085">
          <cell r="A1085">
            <v>2170499</v>
          </cell>
          <cell r="B1085" t="str">
            <v>      其他金融调控支出</v>
          </cell>
          <cell r="C1085" t="str">
            <v/>
          </cell>
        </row>
        <row r="1086">
          <cell r="A1086">
            <v>21799</v>
          </cell>
          <cell r="B1086" t="str">
            <v>    其他金融支出</v>
          </cell>
          <cell r="C1086">
            <v>0</v>
          </cell>
        </row>
        <row r="1087">
          <cell r="A1087">
            <v>2179902</v>
          </cell>
          <cell r="B1087" t="str">
            <v>      重点企业贷款贴息</v>
          </cell>
          <cell r="C1087" t="str">
            <v/>
          </cell>
        </row>
        <row r="1088">
          <cell r="A1088">
            <v>2179999</v>
          </cell>
          <cell r="B1088" t="str">
            <v>      其他金融支出</v>
          </cell>
          <cell r="C1088" t="str">
            <v/>
          </cell>
        </row>
        <row r="1089">
          <cell r="A1089">
            <v>219</v>
          </cell>
          <cell r="B1089" t="str">
            <v>援助其他地区支出</v>
          </cell>
          <cell r="C1089">
            <v>0</v>
          </cell>
        </row>
        <row r="1090">
          <cell r="A1090">
            <v>21901</v>
          </cell>
          <cell r="B1090" t="str">
            <v>    一般公共服务</v>
          </cell>
          <cell r="C1090">
            <v>0</v>
          </cell>
        </row>
        <row r="1091">
          <cell r="A1091">
            <v>21902</v>
          </cell>
          <cell r="B1091" t="str">
            <v>    教育</v>
          </cell>
          <cell r="C1091">
            <v>0</v>
          </cell>
        </row>
        <row r="1092">
          <cell r="A1092">
            <v>21903</v>
          </cell>
          <cell r="B1092" t="str">
            <v>    文化旅游体育与传媒</v>
          </cell>
          <cell r="C1092">
            <v>0</v>
          </cell>
        </row>
        <row r="1093">
          <cell r="A1093">
            <v>21904</v>
          </cell>
          <cell r="B1093" t="str">
            <v>    卫生健康</v>
          </cell>
          <cell r="C1093">
            <v>0</v>
          </cell>
        </row>
        <row r="1094">
          <cell r="A1094">
            <v>21905</v>
          </cell>
          <cell r="B1094" t="str">
            <v>    节能环保</v>
          </cell>
          <cell r="C1094">
            <v>0</v>
          </cell>
        </row>
        <row r="1095">
          <cell r="A1095">
            <v>21906</v>
          </cell>
          <cell r="B1095" t="str">
            <v>    农业农村</v>
          </cell>
          <cell r="C1095">
            <v>0</v>
          </cell>
        </row>
        <row r="1096">
          <cell r="A1096">
            <v>21907</v>
          </cell>
          <cell r="B1096" t="str">
            <v>    交通运输</v>
          </cell>
          <cell r="C1096">
            <v>0</v>
          </cell>
        </row>
        <row r="1097">
          <cell r="A1097">
            <v>21908</v>
          </cell>
          <cell r="B1097" t="str">
            <v>    住房保障</v>
          </cell>
          <cell r="C1097">
            <v>0</v>
          </cell>
        </row>
        <row r="1098">
          <cell r="A1098">
            <v>21999</v>
          </cell>
          <cell r="B1098" t="str">
            <v>    其他支出</v>
          </cell>
          <cell r="C1098">
            <v>0</v>
          </cell>
        </row>
        <row r="1099">
          <cell r="A1099">
            <v>220</v>
          </cell>
          <cell r="B1099" t="str">
            <v>自然资源海洋气象等支出</v>
          </cell>
          <cell r="C1099">
            <v>2057.6</v>
          </cell>
        </row>
        <row r="1100">
          <cell r="A1100">
            <v>22001</v>
          </cell>
          <cell r="B1100" t="str">
            <v>    自然资源事务</v>
          </cell>
          <cell r="C1100">
            <v>1872</v>
          </cell>
        </row>
        <row r="1101">
          <cell r="A1101">
            <v>2200101</v>
          </cell>
          <cell r="B1101" t="str">
            <v>      行政运行</v>
          </cell>
          <cell r="C1101">
            <v>1585</v>
          </cell>
        </row>
        <row r="1102">
          <cell r="A1102">
            <v>2200102</v>
          </cell>
          <cell r="B1102" t="str">
            <v>      一般行政管理事务</v>
          </cell>
          <cell r="C1102" t="str">
            <v/>
          </cell>
        </row>
        <row r="1103">
          <cell r="A1103">
            <v>2200103</v>
          </cell>
          <cell r="B1103" t="str">
            <v>      机关服务</v>
          </cell>
          <cell r="C1103" t="str">
            <v/>
          </cell>
        </row>
        <row r="1104">
          <cell r="A1104">
            <v>2200104</v>
          </cell>
          <cell r="B1104" t="str">
            <v>      自然资源规划及管理</v>
          </cell>
          <cell r="C1104" t="str">
            <v/>
          </cell>
        </row>
        <row r="1105">
          <cell r="A1105">
            <v>2200106</v>
          </cell>
          <cell r="B1105" t="str">
            <v>      自然资源利用与保护</v>
          </cell>
          <cell r="C1105">
            <v>161</v>
          </cell>
        </row>
        <row r="1106">
          <cell r="A1106">
            <v>2200107</v>
          </cell>
          <cell r="B1106" t="str">
            <v>      自然资源社会公益服务</v>
          </cell>
          <cell r="C1106" t="str">
            <v/>
          </cell>
        </row>
        <row r="1107">
          <cell r="A1107">
            <v>2200108</v>
          </cell>
          <cell r="B1107" t="str">
            <v>      自然资源行业业务管理</v>
          </cell>
          <cell r="C1107">
            <v>12</v>
          </cell>
        </row>
        <row r="1108">
          <cell r="A1108">
            <v>2200109</v>
          </cell>
          <cell r="B1108" t="str">
            <v>      自然资源调查与确权登记</v>
          </cell>
          <cell r="C1108">
            <v>100</v>
          </cell>
        </row>
        <row r="1109">
          <cell r="A1109">
            <v>2200112</v>
          </cell>
          <cell r="B1109" t="str">
            <v>      土地资源储备支出</v>
          </cell>
          <cell r="C1109" t="str">
            <v/>
          </cell>
        </row>
        <row r="1110">
          <cell r="A1110">
            <v>2200113</v>
          </cell>
          <cell r="B1110" t="str">
            <v>      地质矿产资源与环境调查</v>
          </cell>
          <cell r="C1110" t="str">
            <v/>
          </cell>
        </row>
        <row r="1111">
          <cell r="A1111">
            <v>2200114</v>
          </cell>
          <cell r="B1111" t="str">
            <v>      地质勘查与矿产资源管理</v>
          </cell>
          <cell r="C1111" t="str">
            <v/>
          </cell>
        </row>
        <row r="1112">
          <cell r="A1112">
            <v>2200115</v>
          </cell>
          <cell r="B1112" t="str">
            <v>      地质转产项目财政贴息</v>
          </cell>
          <cell r="C1112" t="str">
            <v/>
          </cell>
        </row>
        <row r="1113">
          <cell r="A1113">
            <v>2200116</v>
          </cell>
          <cell r="B1113" t="str">
            <v>      国外风险勘查</v>
          </cell>
          <cell r="C1113" t="str">
            <v/>
          </cell>
        </row>
        <row r="1114">
          <cell r="A1114">
            <v>2200119</v>
          </cell>
          <cell r="B1114" t="str">
            <v>      地质勘查基金（周转金）支出</v>
          </cell>
          <cell r="C1114" t="str">
            <v/>
          </cell>
        </row>
        <row r="1115">
          <cell r="A1115">
            <v>2200120</v>
          </cell>
          <cell r="B1115" t="str">
            <v>      海域与海岛管理</v>
          </cell>
          <cell r="C1115" t="str">
            <v/>
          </cell>
        </row>
        <row r="1116">
          <cell r="A1116">
            <v>2200121</v>
          </cell>
          <cell r="B1116" t="str">
            <v>      自然资源国际合作与海洋权益维护</v>
          </cell>
          <cell r="C1116" t="str">
            <v/>
          </cell>
        </row>
        <row r="1117">
          <cell r="A1117">
            <v>2200122</v>
          </cell>
          <cell r="B1117" t="str">
            <v>      自然资源卫星</v>
          </cell>
          <cell r="C1117" t="str">
            <v/>
          </cell>
        </row>
        <row r="1118">
          <cell r="A1118">
            <v>2200123</v>
          </cell>
          <cell r="B1118" t="str">
            <v>      极地考察</v>
          </cell>
          <cell r="C1118" t="str">
            <v/>
          </cell>
        </row>
        <row r="1119">
          <cell r="A1119">
            <v>2200124</v>
          </cell>
          <cell r="B1119" t="str">
            <v>      深海调查与资源开发</v>
          </cell>
          <cell r="C1119" t="str">
            <v/>
          </cell>
        </row>
        <row r="1120">
          <cell r="A1120">
            <v>2200125</v>
          </cell>
          <cell r="B1120" t="str">
            <v>      海港航标维护</v>
          </cell>
          <cell r="C1120" t="str">
            <v/>
          </cell>
        </row>
        <row r="1121">
          <cell r="A1121">
            <v>2200126</v>
          </cell>
          <cell r="B1121" t="str">
            <v>      海水淡化</v>
          </cell>
          <cell r="C1121" t="str">
            <v/>
          </cell>
        </row>
        <row r="1122">
          <cell r="A1122">
            <v>2200127</v>
          </cell>
          <cell r="B1122" t="str">
            <v>      无居民海岛使用金支出</v>
          </cell>
          <cell r="C1122" t="str">
            <v/>
          </cell>
        </row>
        <row r="1123">
          <cell r="A1123">
            <v>2200128</v>
          </cell>
          <cell r="B1123" t="str">
            <v>      海洋战略规划与预警监测</v>
          </cell>
          <cell r="C1123" t="str">
            <v/>
          </cell>
        </row>
        <row r="1124">
          <cell r="A1124">
            <v>2200129</v>
          </cell>
          <cell r="B1124" t="str">
            <v>      基础测绘与地理信息监管</v>
          </cell>
          <cell r="C1124" t="str">
            <v/>
          </cell>
        </row>
        <row r="1125">
          <cell r="A1125">
            <v>2200150</v>
          </cell>
          <cell r="B1125" t="str">
            <v>      事业运行</v>
          </cell>
          <cell r="C1125" t="str">
            <v/>
          </cell>
        </row>
        <row r="1126">
          <cell r="A1126">
            <v>2200199</v>
          </cell>
          <cell r="B1126" t="str">
            <v>      其他自然资源事务支出</v>
          </cell>
          <cell r="C1126">
            <v>14</v>
          </cell>
        </row>
        <row r="1127">
          <cell r="A1127">
            <v>22005</v>
          </cell>
          <cell r="B1127" t="str">
            <v>    气象事务</v>
          </cell>
          <cell r="C1127">
            <v>180.6</v>
          </cell>
        </row>
        <row r="1128">
          <cell r="A1128">
            <v>2200501</v>
          </cell>
          <cell r="B1128" t="str">
            <v>      行政运行</v>
          </cell>
          <cell r="C1128">
            <v>28.6</v>
          </cell>
        </row>
        <row r="1129">
          <cell r="A1129">
            <v>2200502</v>
          </cell>
          <cell r="B1129" t="str">
            <v>      一般行政管理事务</v>
          </cell>
          <cell r="C1129" t="str">
            <v/>
          </cell>
        </row>
        <row r="1130">
          <cell r="A1130">
            <v>2200503</v>
          </cell>
          <cell r="B1130" t="str">
            <v>      机关服务</v>
          </cell>
          <cell r="C1130" t="str">
            <v/>
          </cell>
        </row>
        <row r="1131">
          <cell r="A1131">
            <v>2200504</v>
          </cell>
          <cell r="B1131" t="str">
            <v>      气象事业机构</v>
          </cell>
          <cell r="C1131">
            <v>24</v>
          </cell>
        </row>
        <row r="1132">
          <cell r="A1132">
            <v>2200506</v>
          </cell>
          <cell r="B1132" t="str">
            <v>      气象探测</v>
          </cell>
          <cell r="C1132" t="str">
            <v/>
          </cell>
        </row>
        <row r="1133">
          <cell r="A1133">
            <v>2200507</v>
          </cell>
          <cell r="B1133" t="str">
            <v>      气象信息传输及管理</v>
          </cell>
          <cell r="C1133" t="str">
            <v/>
          </cell>
        </row>
        <row r="1134">
          <cell r="A1134">
            <v>2200508</v>
          </cell>
          <cell r="B1134" t="str">
            <v>      气象预报预测</v>
          </cell>
          <cell r="C1134" t="str">
            <v/>
          </cell>
        </row>
        <row r="1135">
          <cell r="A1135">
            <v>2200509</v>
          </cell>
          <cell r="B1135" t="str">
            <v>      气象服务</v>
          </cell>
          <cell r="C1135">
            <v>128</v>
          </cell>
        </row>
        <row r="1136">
          <cell r="A1136">
            <v>2200510</v>
          </cell>
          <cell r="B1136" t="str">
            <v>      气象装备保障维护</v>
          </cell>
          <cell r="C1136" t="str">
            <v/>
          </cell>
        </row>
        <row r="1137">
          <cell r="A1137">
            <v>2200511</v>
          </cell>
          <cell r="B1137" t="str">
            <v>      气象基础设施建设与维修</v>
          </cell>
          <cell r="C1137" t="str">
            <v/>
          </cell>
        </row>
        <row r="1138">
          <cell r="A1138">
            <v>2200512</v>
          </cell>
          <cell r="B1138" t="str">
            <v>      气象卫星</v>
          </cell>
          <cell r="C1138" t="str">
            <v/>
          </cell>
        </row>
        <row r="1139">
          <cell r="A1139">
            <v>2200513</v>
          </cell>
          <cell r="B1139" t="str">
            <v>      气象法规与标准</v>
          </cell>
          <cell r="C1139" t="str">
            <v/>
          </cell>
        </row>
        <row r="1140">
          <cell r="A1140">
            <v>2200514</v>
          </cell>
          <cell r="B1140" t="str">
            <v>      气象资金审计稽查</v>
          </cell>
          <cell r="C1140" t="str">
            <v/>
          </cell>
        </row>
        <row r="1141">
          <cell r="A1141">
            <v>2200599</v>
          </cell>
          <cell r="B1141" t="str">
            <v>      其他气象事务支出</v>
          </cell>
          <cell r="C1141" t="str">
            <v/>
          </cell>
        </row>
        <row r="1142">
          <cell r="A1142">
            <v>22099</v>
          </cell>
          <cell r="B1142" t="str">
            <v>    其他自然资源海洋气象等支出</v>
          </cell>
          <cell r="C1142">
            <v>5</v>
          </cell>
        </row>
        <row r="1143">
          <cell r="A1143">
            <v>221</v>
          </cell>
          <cell r="B1143" t="str">
            <v>住房保障支出</v>
          </cell>
          <cell r="C1143">
            <v>21436.19</v>
          </cell>
        </row>
        <row r="1144">
          <cell r="A1144">
            <v>22101</v>
          </cell>
          <cell r="B1144" t="str">
            <v>    保障性安居工程支出</v>
          </cell>
          <cell r="C1144">
            <v>6558</v>
          </cell>
        </row>
        <row r="1145">
          <cell r="A1145">
            <v>2210101</v>
          </cell>
          <cell r="B1145" t="str">
            <v>      廉租住房</v>
          </cell>
        </row>
        <row r="1146">
          <cell r="A1146">
            <v>2210102</v>
          </cell>
          <cell r="B1146" t="str">
            <v>      沉陷区治理</v>
          </cell>
          <cell r="C1146" t="str">
            <v/>
          </cell>
        </row>
        <row r="1147">
          <cell r="A1147">
            <v>2210103</v>
          </cell>
          <cell r="B1147" t="str">
            <v>      棚户区改造</v>
          </cell>
          <cell r="C1147">
            <v>160</v>
          </cell>
        </row>
        <row r="1148">
          <cell r="A1148">
            <v>2210104</v>
          </cell>
          <cell r="B1148" t="str">
            <v>      少数民族地区游牧民定居工程</v>
          </cell>
          <cell r="C1148" t="str">
            <v/>
          </cell>
        </row>
        <row r="1149">
          <cell r="A1149">
            <v>2210105</v>
          </cell>
          <cell r="B1149" t="str">
            <v>      农村危房改造</v>
          </cell>
          <cell r="C1149">
            <v>826</v>
          </cell>
        </row>
        <row r="1150">
          <cell r="A1150">
            <v>2210106</v>
          </cell>
          <cell r="B1150" t="str">
            <v>      公共租赁住房</v>
          </cell>
        </row>
        <row r="1151">
          <cell r="A1151">
            <v>2210107</v>
          </cell>
          <cell r="B1151" t="str">
            <v>      保障性住房租金补贴</v>
          </cell>
        </row>
        <row r="1152">
          <cell r="A1152">
            <v>2210108</v>
          </cell>
          <cell r="B1152" t="str">
            <v>      老旧小区改造</v>
          </cell>
          <cell r="C1152">
            <v>1448</v>
          </cell>
        </row>
        <row r="1153">
          <cell r="A1153">
            <v>2210109</v>
          </cell>
          <cell r="B1153" t="str">
            <v>      住房租赁市场发展</v>
          </cell>
        </row>
        <row r="1154">
          <cell r="A1154">
            <v>2210111</v>
          </cell>
          <cell r="B1154" t="str">
            <v>配租型住房保障</v>
          </cell>
          <cell r="C1154">
            <v>2807</v>
          </cell>
        </row>
        <row r="1155">
          <cell r="A1155">
            <v>2210112</v>
          </cell>
          <cell r="B1155" t="str">
            <v>配售型住房保障</v>
          </cell>
          <cell r="C1155" t="str">
            <v/>
          </cell>
        </row>
        <row r="1156">
          <cell r="A1156">
            <v>2210113</v>
          </cell>
          <cell r="B1156" t="str">
            <v>城中村改造</v>
          </cell>
          <cell r="C1156" t="str">
            <v/>
          </cell>
        </row>
        <row r="1157">
          <cell r="A1157">
            <v>2210199</v>
          </cell>
          <cell r="B1157" t="str">
            <v>      其他保障性安居工程支出</v>
          </cell>
          <cell r="C1157">
            <v>1317</v>
          </cell>
        </row>
        <row r="1158">
          <cell r="A1158">
            <v>22102</v>
          </cell>
          <cell r="B1158" t="str">
            <v>    住房改革支出</v>
          </cell>
          <cell r="C1158">
            <v>12386</v>
          </cell>
        </row>
        <row r="1159">
          <cell r="A1159">
            <v>2210201</v>
          </cell>
          <cell r="B1159" t="str">
            <v>      住房公积金</v>
          </cell>
          <cell r="C1159">
            <v>11186</v>
          </cell>
        </row>
        <row r="1160">
          <cell r="A1160">
            <v>2210202</v>
          </cell>
          <cell r="B1160" t="str">
            <v>      提租补贴</v>
          </cell>
          <cell r="C1160" t="str">
            <v/>
          </cell>
        </row>
        <row r="1161">
          <cell r="A1161">
            <v>2210203</v>
          </cell>
          <cell r="B1161" t="str">
            <v>      购房补贴</v>
          </cell>
          <cell r="C1161">
            <v>1200</v>
          </cell>
        </row>
        <row r="1162">
          <cell r="A1162">
            <v>22103</v>
          </cell>
          <cell r="B1162" t="str">
            <v>    城乡社区住宅</v>
          </cell>
          <cell r="C1162">
            <v>2492.19</v>
          </cell>
        </row>
        <row r="1163">
          <cell r="A1163">
            <v>2210301</v>
          </cell>
          <cell r="B1163" t="str">
            <v>      公有住房建设和维修改造支出</v>
          </cell>
          <cell r="C1163" t="str">
            <v/>
          </cell>
        </row>
        <row r="1164">
          <cell r="A1164">
            <v>2210302</v>
          </cell>
          <cell r="B1164" t="str">
            <v>      住房公积金管理</v>
          </cell>
          <cell r="C1164" t="str">
            <v/>
          </cell>
        </row>
        <row r="1165">
          <cell r="A1165">
            <v>2210399</v>
          </cell>
          <cell r="B1165" t="str">
            <v>      其他城乡社区住宅支出</v>
          </cell>
          <cell r="C1165">
            <v>2492.19</v>
          </cell>
        </row>
        <row r="1166">
          <cell r="A1166">
            <v>222</v>
          </cell>
          <cell r="B1166" t="str">
            <v>粮油物资储备支出</v>
          </cell>
          <cell r="C1166">
            <v>199</v>
          </cell>
        </row>
        <row r="1167">
          <cell r="A1167">
            <v>22201</v>
          </cell>
          <cell r="B1167" t="str">
            <v>    粮油物资事务</v>
          </cell>
          <cell r="C1167">
            <v>0</v>
          </cell>
        </row>
        <row r="1168">
          <cell r="A1168">
            <v>2220101</v>
          </cell>
          <cell r="B1168" t="str">
            <v>      行政运行</v>
          </cell>
          <cell r="C1168" t="str">
            <v/>
          </cell>
        </row>
        <row r="1169">
          <cell r="A1169">
            <v>2220102</v>
          </cell>
          <cell r="B1169" t="str">
            <v>      一般行政管理事务</v>
          </cell>
          <cell r="C1169" t="str">
            <v/>
          </cell>
        </row>
        <row r="1170">
          <cell r="A1170">
            <v>2220103</v>
          </cell>
          <cell r="B1170" t="str">
            <v>      机关服务</v>
          </cell>
          <cell r="C1170" t="str">
            <v/>
          </cell>
        </row>
        <row r="1171">
          <cell r="A1171">
            <v>2220104</v>
          </cell>
          <cell r="B1171" t="str">
            <v>      财务与审计支出</v>
          </cell>
          <cell r="C1171" t="str">
            <v/>
          </cell>
        </row>
        <row r="1172">
          <cell r="A1172">
            <v>2220105</v>
          </cell>
          <cell r="B1172" t="str">
            <v>      信息统计</v>
          </cell>
          <cell r="C1172" t="str">
            <v/>
          </cell>
        </row>
        <row r="1173">
          <cell r="A1173">
            <v>2220106</v>
          </cell>
          <cell r="B1173" t="str">
            <v>      专项业务活动</v>
          </cell>
          <cell r="C1173" t="str">
            <v/>
          </cell>
        </row>
        <row r="1174">
          <cell r="A1174">
            <v>2220107</v>
          </cell>
          <cell r="B1174" t="str">
            <v>      国家粮油差价补贴</v>
          </cell>
          <cell r="C1174" t="str">
            <v/>
          </cell>
        </row>
        <row r="1175">
          <cell r="A1175">
            <v>2220112</v>
          </cell>
          <cell r="B1175" t="str">
            <v>      粮食财务挂账利息补贴</v>
          </cell>
          <cell r="C1175" t="str">
            <v/>
          </cell>
        </row>
        <row r="1176">
          <cell r="A1176">
            <v>2220113</v>
          </cell>
          <cell r="B1176" t="str">
            <v>      粮食财务挂账消化款</v>
          </cell>
          <cell r="C1176" t="str">
            <v/>
          </cell>
        </row>
        <row r="1177">
          <cell r="A1177">
            <v>2220114</v>
          </cell>
          <cell r="B1177" t="str">
            <v>      处理陈化粮补贴</v>
          </cell>
          <cell r="C1177" t="str">
            <v/>
          </cell>
        </row>
        <row r="1178">
          <cell r="A1178">
            <v>2220115</v>
          </cell>
          <cell r="B1178" t="str">
            <v>      粮食风险基金</v>
          </cell>
          <cell r="C1178" t="str">
            <v/>
          </cell>
        </row>
        <row r="1179">
          <cell r="A1179">
            <v>2220118</v>
          </cell>
          <cell r="B1179" t="str">
            <v>      粮油市场调控专项资金</v>
          </cell>
          <cell r="C1179" t="str">
            <v/>
          </cell>
        </row>
        <row r="1180">
          <cell r="A1180">
            <v>2220119</v>
          </cell>
          <cell r="B1180" t="str">
            <v>      设施建设</v>
          </cell>
          <cell r="C1180" t="str">
            <v/>
          </cell>
        </row>
        <row r="1181">
          <cell r="A1181">
            <v>2220120</v>
          </cell>
          <cell r="B1181" t="str">
            <v>      设施安全</v>
          </cell>
          <cell r="C1181" t="str">
            <v/>
          </cell>
        </row>
        <row r="1182">
          <cell r="A1182">
            <v>2220121</v>
          </cell>
          <cell r="B1182" t="str">
            <v>      物资保管保养</v>
          </cell>
          <cell r="C1182" t="str">
            <v/>
          </cell>
        </row>
        <row r="1183">
          <cell r="A1183">
            <v>2220150</v>
          </cell>
          <cell r="B1183" t="str">
            <v>      事业运行</v>
          </cell>
          <cell r="C1183" t="str">
            <v/>
          </cell>
        </row>
        <row r="1184">
          <cell r="A1184">
            <v>2220199</v>
          </cell>
          <cell r="B1184" t="str">
            <v>      其他粮油物资事务支出</v>
          </cell>
          <cell r="C1184" t="str">
            <v/>
          </cell>
        </row>
        <row r="1185">
          <cell r="A1185">
            <v>22203</v>
          </cell>
          <cell r="B1185" t="str">
            <v>    能源储备</v>
          </cell>
          <cell r="C1185">
            <v>0</v>
          </cell>
        </row>
        <row r="1186">
          <cell r="A1186">
            <v>2220301</v>
          </cell>
          <cell r="B1186" t="str">
            <v>      石油储备</v>
          </cell>
          <cell r="C1186" t="str">
            <v/>
          </cell>
        </row>
        <row r="1187">
          <cell r="A1187">
            <v>2220303</v>
          </cell>
          <cell r="B1187" t="str">
            <v>      天然铀能源储备</v>
          </cell>
          <cell r="C1187" t="str">
            <v/>
          </cell>
        </row>
        <row r="1188">
          <cell r="A1188">
            <v>2220304</v>
          </cell>
          <cell r="B1188" t="str">
            <v>      煤炭储备</v>
          </cell>
          <cell r="C1188" t="str">
            <v/>
          </cell>
        </row>
        <row r="1189">
          <cell r="A1189">
            <v>2220305</v>
          </cell>
          <cell r="B1189" t="str">
            <v>      成品油储备</v>
          </cell>
          <cell r="C1189" t="str">
            <v/>
          </cell>
        </row>
        <row r="1190">
          <cell r="A1190">
            <v>2220399</v>
          </cell>
          <cell r="B1190" t="str">
            <v>      其他能源储备支出</v>
          </cell>
          <cell r="C1190" t="str">
            <v/>
          </cell>
        </row>
        <row r="1191">
          <cell r="A1191">
            <v>22204</v>
          </cell>
          <cell r="B1191" t="str">
            <v>    粮油储备</v>
          </cell>
          <cell r="C1191">
            <v>199</v>
          </cell>
        </row>
        <row r="1192">
          <cell r="A1192">
            <v>2220401</v>
          </cell>
          <cell r="B1192" t="str">
            <v>      储备粮油补贴</v>
          </cell>
          <cell r="C1192" t="str">
            <v/>
          </cell>
        </row>
        <row r="1193">
          <cell r="A1193">
            <v>2220402</v>
          </cell>
          <cell r="B1193" t="str">
            <v>      储备粮油差价补贴</v>
          </cell>
          <cell r="C1193" t="str">
            <v/>
          </cell>
        </row>
        <row r="1194">
          <cell r="A1194">
            <v>2220403</v>
          </cell>
          <cell r="B1194" t="str">
            <v>      储备粮（油）库建设</v>
          </cell>
          <cell r="C1194" t="str">
            <v/>
          </cell>
        </row>
        <row r="1195">
          <cell r="A1195">
            <v>2220404</v>
          </cell>
          <cell r="B1195" t="str">
            <v>      最低收购价政策支出</v>
          </cell>
          <cell r="C1195" t="str">
            <v/>
          </cell>
        </row>
        <row r="1196">
          <cell r="A1196">
            <v>2220499</v>
          </cell>
          <cell r="B1196" t="str">
            <v>      其他粮油储备支出</v>
          </cell>
          <cell r="C1196">
            <v>199</v>
          </cell>
        </row>
        <row r="1197">
          <cell r="A1197">
            <v>22205</v>
          </cell>
          <cell r="B1197" t="str">
            <v>    重要商品储备</v>
          </cell>
          <cell r="C1197">
            <v>0</v>
          </cell>
        </row>
        <row r="1198">
          <cell r="A1198">
            <v>2220501</v>
          </cell>
          <cell r="B1198" t="str">
            <v>      棉花储备</v>
          </cell>
          <cell r="C1198" t="str">
            <v/>
          </cell>
        </row>
        <row r="1199">
          <cell r="A1199">
            <v>2220502</v>
          </cell>
          <cell r="B1199" t="str">
            <v>      食糖储备</v>
          </cell>
          <cell r="C1199" t="str">
            <v/>
          </cell>
        </row>
        <row r="1200">
          <cell r="A1200">
            <v>2220503</v>
          </cell>
          <cell r="B1200" t="str">
            <v>      肉类储备</v>
          </cell>
          <cell r="C1200" t="str">
            <v/>
          </cell>
        </row>
        <row r="1201">
          <cell r="A1201">
            <v>2220504</v>
          </cell>
          <cell r="B1201" t="str">
            <v>      化肥储备</v>
          </cell>
          <cell r="C1201" t="str">
            <v/>
          </cell>
        </row>
        <row r="1202">
          <cell r="A1202">
            <v>2220505</v>
          </cell>
          <cell r="B1202" t="str">
            <v>      农药储备</v>
          </cell>
          <cell r="C1202" t="str">
            <v/>
          </cell>
        </row>
        <row r="1203">
          <cell r="A1203">
            <v>2220506</v>
          </cell>
          <cell r="B1203" t="str">
            <v>      边销茶储备</v>
          </cell>
          <cell r="C1203" t="str">
            <v/>
          </cell>
        </row>
        <row r="1204">
          <cell r="A1204">
            <v>2220507</v>
          </cell>
          <cell r="B1204" t="str">
            <v>      羊毛储备</v>
          </cell>
          <cell r="C1204" t="str">
            <v/>
          </cell>
        </row>
        <row r="1205">
          <cell r="A1205">
            <v>2220508</v>
          </cell>
          <cell r="B1205" t="str">
            <v>      医药储备</v>
          </cell>
          <cell r="C1205" t="str">
            <v/>
          </cell>
        </row>
        <row r="1206">
          <cell r="A1206">
            <v>2220509</v>
          </cell>
          <cell r="B1206" t="str">
            <v>      食盐储备</v>
          </cell>
          <cell r="C1206" t="str">
            <v/>
          </cell>
        </row>
        <row r="1207">
          <cell r="A1207">
            <v>2220510</v>
          </cell>
          <cell r="B1207" t="str">
            <v>      战略物资储备</v>
          </cell>
          <cell r="C1207" t="str">
            <v/>
          </cell>
        </row>
        <row r="1208">
          <cell r="A1208">
            <v>2220511</v>
          </cell>
          <cell r="B1208" t="str">
            <v>      应急物资储备</v>
          </cell>
          <cell r="C1208" t="str">
            <v/>
          </cell>
        </row>
        <row r="1209">
          <cell r="A1209">
            <v>2220599</v>
          </cell>
          <cell r="B1209" t="str">
            <v>      其他重要商品储备支出</v>
          </cell>
          <cell r="C1209" t="str">
            <v/>
          </cell>
        </row>
        <row r="1210">
          <cell r="A1210">
            <v>224</v>
          </cell>
          <cell r="B1210" t="str">
            <v>灾害防治及应急管理支出</v>
          </cell>
          <cell r="C1210">
            <v>3744.6</v>
          </cell>
        </row>
        <row r="1211">
          <cell r="A1211">
            <v>22401</v>
          </cell>
          <cell r="B1211" t="str">
            <v>    应急管理事务</v>
          </cell>
          <cell r="C1211">
            <v>759.1</v>
          </cell>
        </row>
        <row r="1212">
          <cell r="A1212">
            <v>2240101</v>
          </cell>
          <cell r="B1212" t="str">
            <v>      行政运行</v>
          </cell>
          <cell r="C1212">
            <v>716.1</v>
          </cell>
        </row>
        <row r="1213">
          <cell r="A1213">
            <v>2240102</v>
          </cell>
          <cell r="B1213" t="str">
            <v>      一般行政管理事务</v>
          </cell>
          <cell r="C1213" t="str">
            <v/>
          </cell>
        </row>
        <row r="1214">
          <cell r="A1214">
            <v>2240103</v>
          </cell>
          <cell r="B1214" t="str">
            <v>      机关服务</v>
          </cell>
          <cell r="C1214" t="str">
            <v/>
          </cell>
        </row>
        <row r="1215">
          <cell r="A1215">
            <v>2240104</v>
          </cell>
          <cell r="B1215" t="str">
            <v>      灾害风险防治</v>
          </cell>
          <cell r="C1215">
            <v>9</v>
          </cell>
        </row>
        <row r="1216">
          <cell r="A1216">
            <v>2240105</v>
          </cell>
          <cell r="B1216" t="str">
            <v>      国务院安委会专项</v>
          </cell>
          <cell r="C1216" t="str">
            <v/>
          </cell>
        </row>
        <row r="1217">
          <cell r="A1217">
            <v>2240106</v>
          </cell>
          <cell r="B1217" t="str">
            <v>      安全监管</v>
          </cell>
          <cell r="C1217" t="str">
            <v/>
          </cell>
        </row>
        <row r="1218">
          <cell r="A1218">
            <v>2240108</v>
          </cell>
          <cell r="B1218" t="str">
            <v>      应急救援</v>
          </cell>
          <cell r="C1218" t="str">
            <v/>
          </cell>
        </row>
        <row r="1219">
          <cell r="A1219">
            <v>2240109</v>
          </cell>
          <cell r="B1219" t="str">
            <v>      应急管理</v>
          </cell>
          <cell r="C1219" t="str">
            <v/>
          </cell>
        </row>
        <row r="1220">
          <cell r="A1220">
            <v>2240150</v>
          </cell>
          <cell r="B1220" t="str">
            <v>      事业运行</v>
          </cell>
          <cell r="C1220" t="str">
            <v/>
          </cell>
        </row>
        <row r="1221">
          <cell r="A1221">
            <v>2240199</v>
          </cell>
          <cell r="B1221" t="str">
            <v>      其他应急管理支出</v>
          </cell>
          <cell r="C1221">
            <v>34</v>
          </cell>
        </row>
        <row r="1222">
          <cell r="A1222">
            <v>22402</v>
          </cell>
          <cell r="B1222" t="str">
            <v>    消防救援事务</v>
          </cell>
          <cell r="C1222">
            <v>277.5</v>
          </cell>
        </row>
        <row r="1223">
          <cell r="A1223">
            <v>2240201</v>
          </cell>
          <cell r="B1223" t="str">
            <v>      行政运行</v>
          </cell>
          <cell r="C1223">
            <v>93.5</v>
          </cell>
        </row>
        <row r="1224">
          <cell r="A1224">
            <v>2240202</v>
          </cell>
          <cell r="B1224" t="str">
            <v>      一般行政管理事务</v>
          </cell>
          <cell r="C1224" t="str">
            <v/>
          </cell>
        </row>
        <row r="1225">
          <cell r="A1225">
            <v>2240203</v>
          </cell>
          <cell r="B1225" t="str">
            <v>      机关服务</v>
          </cell>
          <cell r="C1225" t="str">
            <v/>
          </cell>
        </row>
        <row r="1226">
          <cell r="A1226">
            <v>2240204</v>
          </cell>
          <cell r="B1226" t="str">
            <v>      消防应急救援</v>
          </cell>
          <cell r="C1226">
            <v>184</v>
          </cell>
        </row>
        <row r="1227">
          <cell r="A1227">
            <v>2240299</v>
          </cell>
          <cell r="B1227" t="str">
            <v>      其他消防救援事务支出</v>
          </cell>
          <cell r="C1227" t="str">
            <v/>
          </cell>
        </row>
        <row r="1228">
          <cell r="A1228">
            <v>22404</v>
          </cell>
          <cell r="B1228" t="str">
            <v>    矿山安全</v>
          </cell>
          <cell r="C1228">
            <v>0</v>
          </cell>
        </row>
        <row r="1229">
          <cell r="A1229">
            <v>2240401</v>
          </cell>
          <cell r="B1229" t="str">
            <v>      行政运行</v>
          </cell>
          <cell r="C1229" t="str">
            <v/>
          </cell>
        </row>
        <row r="1230">
          <cell r="A1230">
            <v>2240402</v>
          </cell>
          <cell r="B1230" t="str">
            <v>      一般行政管理事务</v>
          </cell>
          <cell r="C1230" t="str">
            <v/>
          </cell>
        </row>
        <row r="1231">
          <cell r="A1231">
            <v>2240403</v>
          </cell>
          <cell r="B1231" t="str">
            <v>      机关服务</v>
          </cell>
          <cell r="C1231" t="str">
            <v/>
          </cell>
        </row>
        <row r="1232">
          <cell r="A1232">
            <v>2240404</v>
          </cell>
          <cell r="B1232" t="str">
            <v>      矿山安全监察事务</v>
          </cell>
          <cell r="C1232" t="str">
            <v/>
          </cell>
        </row>
        <row r="1233">
          <cell r="A1233">
            <v>2240405</v>
          </cell>
          <cell r="B1233" t="str">
            <v>      矿山应急救援事务</v>
          </cell>
          <cell r="C1233" t="str">
            <v/>
          </cell>
        </row>
        <row r="1234">
          <cell r="A1234">
            <v>2240450</v>
          </cell>
          <cell r="B1234" t="str">
            <v>      事业运行</v>
          </cell>
          <cell r="C1234" t="str">
            <v/>
          </cell>
        </row>
        <row r="1235">
          <cell r="A1235">
            <v>2240499</v>
          </cell>
          <cell r="B1235" t="str">
            <v>      其他矿山安全支出</v>
          </cell>
          <cell r="C1235" t="str">
            <v/>
          </cell>
        </row>
        <row r="1236">
          <cell r="A1236">
            <v>22405</v>
          </cell>
          <cell r="B1236" t="str">
            <v>    地震事务</v>
          </cell>
          <cell r="C1236">
            <v>0</v>
          </cell>
        </row>
        <row r="1237">
          <cell r="A1237">
            <v>2240501</v>
          </cell>
          <cell r="B1237" t="str">
            <v>      行政运行</v>
          </cell>
          <cell r="C1237" t="str">
            <v/>
          </cell>
        </row>
        <row r="1238">
          <cell r="A1238">
            <v>2240502</v>
          </cell>
          <cell r="B1238" t="str">
            <v>      一般行政管理事务</v>
          </cell>
          <cell r="C1238" t="str">
            <v/>
          </cell>
        </row>
        <row r="1239">
          <cell r="A1239">
            <v>2240503</v>
          </cell>
          <cell r="B1239" t="str">
            <v>      机关服务</v>
          </cell>
          <cell r="C1239" t="str">
            <v/>
          </cell>
        </row>
        <row r="1240">
          <cell r="A1240">
            <v>2240504</v>
          </cell>
          <cell r="B1240" t="str">
            <v>      地震监测</v>
          </cell>
          <cell r="C1240" t="str">
            <v/>
          </cell>
        </row>
        <row r="1241">
          <cell r="A1241">
            <v>2240505</v>
          </cell>
          <cell r="B1241" t="str">
            <v>      地震预测预报</v>
          </cell>
          <cell r="C1241" t="str">
            <v/>
          </cell>
        </row>
        <row r="1242">
          <cell r="A1242">
            <v>2240506</v>
          </cell>
          <cell r="B1242" t="str">
            <v>      地震灾害预防</v>
          </cell>
          <cell r="C1242" t="str">
            <v/>
          </cell>
        </row>
        <row r="1243">
          <cell r="A1243">
            <v>2240507</v>
          </cell>
          <cell r="B1243" t="str">
            <v>      地震应急救援</v>
          </cell>
          <cell r="C1243" t="str">
            <v/>
          </cell>
        </row>
        <row r="1244">
          <cell r="A1244">
            <v>2240508</v>
          </cell>
          <cell r="B1244" t="str">
            <v>      地震环境探察</v>
          </cell>
          <cell r="C1244" t="str">
            <v/>
          </cell>
        </row>
        <row r="1245">
          <cell r="A1245">
            <v>2240509</v>
          </cell>
          <cell r="B1245" t="str">
            <v>      防震减灾信息管理</v>
          </cell>
          <cell r="C1245" t="str">
            <v/>
          </cell>
        </row>
        <row r="1246">
          <cell r="A1246">
            <v>2240510</v>
          </cell>
          <cell r="B1246" t="str">
            <v>      防震减灾基础管理</v>
          </cell>
          <cell r="C1246" t="str">
            <v/>
          </cell>
        </row>
        <row r="1247">
          <cell r="A1247">
            <v>2240550</v>
          </cell>
          <cell r="B1247" t="str">
            <v>      地震事业机构</v>
          </cell>
          <cell r="C1247" t="str">
            <v/>
          </cell>
        </row>
        <row r="1248">
          <cell r="A1248">
            <v>2240599</v>
          </cell>
          <cell r="B1248" t="str">
            <v>      其他地震事务支出</v>
          </cell>
          <cell r="C1248" t="str">
            <v/>
          </cell>
        </row>
        <row r="1249">
          <cell r="A1249">
            <v>22406</v>
          </cell>
          <cell r="B1249" t="str">
            <v>    自然灾害防治</v>
          </cell>
          <cell r="C1249">
            <v>1680</v>
          </cell>
        </row>
        <row r="1250">
          <cell r="A1250">
            <v>2240601</v>
          </cell>
          <cell r="B1250" t="str">
            <v>      地质灾害防治</v>
          </cell>
          <cell r="C1250">
            <v>1680</v>
          </cell>
        </row>
        <row r="1251">
          <cell r="A1251">
            <v>2240602</v>
          </cell>
          <cell r="B1251" t="str">
            <v>      森林草原防灾减灾</v>
          </cell>
          <cell r="C1251" t="str">
            <v/>
          </cell>
        </row>
        <row r="1252">
          <cell r="A1252">
            <v>2240699</v>
          </cell>
          <cell r="B1252" t="str">
            <v>      其他自然灾害防治支出</v>
          </cell>
          <cell r="C1252" t="str">
            <v/>
          </cell>
        </row>
        <row r="1253">
          <cell r="A1253">
            <v>22407</v>
          </cell>
          <cell r="B1253" t="str">
            <v>    自然灾害救灾及恢复重建支出</v>
          </cell>
          <cell r="C1253">
            <v>1028</v>
          </cell>
        </row>
        <row r="1254">
          <cell r="A1254">
            <v>2240703</v>
          </cell>
          <cell r="B1254" t="str">
            <v>      自然灾害救灾补助</v>
          </cell>
          <cell r="C1254">
            <v>889</v>
          </cell>
        </row>
        <row r="1255">
          <cell r="A1255">
            <v>2240704</v>
          </cell>
          <cell r="B1255" t="str">
            <v>      自然灾害灾后重建补助</v>
          </cell>
          <cell r="C1255" t="str">
            <v/>
          </cell>
        </row>
        <row r="1256">
          <cell r="A1256">
            <v>2240799</v>
          </cell>
          <cell r="B1256" t="str">
            <v>      其他自然灾害救灾及恢复重建支出</v>
          </cell>
          <cell r="C1256">
            <v>139</v>
          </cell>
        </row>
        <row r="1257">
          <cell r="A1257">
            <v>22499</v>
          </cell>
          <cell r="B1257" t="str">
            <v>    其他灾害防治及应急管理支出</v>
          </cell>
        </row>
        <row r="1258">
          <cell r="A1258">
            <v>227</v>
          </cell>
          <cell r="B1258" t="str">
            <v>预备费</v>
          </cell>
          <cell r="C1258">
            <v>3800</v>
          </cell>
        </row>
        <row r="1259">
          <cell r="A1259">
            <v>229</v>
          </cell>
          <cell r="B1259" t="str">
            <v>其他支出</v>
          </cell>
          <cell r="C1259">
            <v>12393</v>
          </cell>
        </row>
        <row r="1260">
          <cell r="A1260">
            <v>2290201</v>
          </cell>
          <cell r="B1260" t="str">
            <v>    年初预留</v>
          </cell>
          <cell r="C1260">
            <v>12393</v>
          </cell>
        </row>
        <row r="1261">
          <cell r="A1261">
            <v>22999</v>
          </cell>
          <cell r="B1261" t="str">
            <v>    其他支出</v>
          </cell>
        </row>
        <row r="1262">
          <cell r="A1262">
            <v>232</v>
          </cell>
          <cell r="B1262" t="str">
            <v>债务付息支出</v>
          </cell>
          <cell r="C1262">
            <v>8712</v>
          </cell>
        </row>
        <row r="1263">
          <cell r="A1263">
            <v>23203</v>
          </cell>
          <cell r="B1263" t="str">
            <v>    地方政府一般债务付息支出</v>
          </cell>
          <cell r="C1263">
            <v>8712</v>
          </cell>
        </row>
        <row r="1264">
          <cell r="A1264">
            <v>2320301</v>
          </cell>
          <cell r="B1264" t="str">
            <v>      地方政府一般债券付息支出</v>
          </cell>
          <cell r="C1264">
            <v>8712</v>
          </cell>
        </row>
        <row r="1265">
          <cell r="A1265">
            <v>2320302</v>
          </cell>
          <cell r="B1265" t="str">
            <v>      地方政府向外国政府借款付息支出</v>
          </cell>
          <cell r="C1265" t="str">
            <v/>
          </cell>
        </row>
        <row r="1266">
          <cell r="A1266">
            <v>2320303</v>
          </cell>
          <cell r="B1266" t="str">
            <v>      地方政府向国际组织借款付息支出</v>
          </cell>
          <cell r="C1266" t="str">
            <v/>
          </cell>
        </row>
        <row r="1267">
          <cell r="A1267">
            <v>2320399</v>
          </cell>
          <cell r="B1267" t="str">
            <v>      地方政府其他一般债务付息支出</v>
          </cell>
          <cell r="C1267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M9"/>
  <sheetViews>
    <sheetView tabSelected="1" workbookViewId="0">
      <selection activeCell="D14" sqref="D14"/>
    </sheetView>
  </sheetViews>
  <sheetFormatPr defaultColWidth="8.88888888888889" defaultRowHeight="14.4"/>
  <sheetData>
    <row r="4" spans="1:13">
      <c r="A4" s="340" t="s">
        <v>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</row>
    <row r="5" spans="1:13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</row>
    <row r="6" ht="101" customHeight="1" spans="1:13">
      <c r="A6" s="340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</row>
    <row r="7" spans="1:13">
      <c r="A7" s="340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</row>
    <row r="8" spans="1:13">
      <c r="A8" s="340"/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</row>
    <row r="9" spans="1:13">
      <c r="A9" s="340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</row>
  </sheetData>
  <mergeCells count="1">
    <mergeCell ref="A4:M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topLeftCell="A59" workbookViewId="0">
      <selection activeCell="C86" sqref="C86"/>
    </sheetView>
  </sheetViews>
  <sheetFormatPr defaultColWidth="8.88888888888889" defaultRowHeight="15.6" outlineLevelCol="2"/>
  <cols>
    <col min="1" max="1" width="50.4444444444444" style="55" customWidth="1"/>
    <col min="2" max="2" width="20.5555555555556" style="223" customWidth="1"/>
    <col min="3" max="3" width="21.5555555555556" style="224" customWidth="1"/>
  </cols>
  <sheetData>
    <row r="1" ht="21.6" spans="1:3">
      <c r="A1" s="225" t="s">
        <v>9</v>
      </c>
      <c r="B1" s="226"/>
      <c r="C1" s="227"/>
    </row>
    <row r="2" ht="18" customHeight="1" spans="1:3">
      <c r="A2" s="228"/>
      <c r="B2" s="229" t="s">
        <v>57</v>
      </c>
      <c r="C2" s="230"/>
    </row>
    <row r="3" s="222" customFormat="1" ht="18" customHeight="1" spans="1:3">
      <c r="A3" s="231" t="s">
        <v>1330</v>
      </c>
      <c r="B3" s="232" t="s">
        <v>25</v>
      </c>
      <c r="C3" s="233" t="s">
        <v>1314</v>
      </c>
    </row>
    <row r="4" s="222" customFormat="1" ht="18" customHeight="1" spans="1:3">
      <c r="A4" s="234" t="s">
        <v>1331</v>
      </c>
      <c r="B4" s="235">
        <v>0</v>
      </c>
      <c r="C4" s="236">
        <f>C5+C11+C17</f>
        <v>15</v>
      </c>
    </row>
    <row r="5" s="222" customFormat="1" ht="18" hidden="1" customHeight="1" spans="1:3">
      <c r="A5" s="237" t="s">
        <v>1332</v>
      </c>
      <c r="B5" s="235"/>
      <c r="C5" s="236"/>
    </row>
    <row r="6" s="222" customFormat="1" ht="18" hidden="1" customHeight="1" spans="1:3">
      <c r="A6" s="237" t="s">
        <v>1333</v>
      </c>
      <c r="B6" s="235"/>
      <c r="C6" s="236"/>
    </row>
    <row r="7" s="222" customFormat="1" ht="18" hidden="1" customHeight="1" spans="1:3">
      <c r="A7" s="237" t="s">
        <v>1334</v>
      </c>
      <c r="B7" s="235"/>
      <c r="C7" s="236"/>
    </row>
    <row r="8" s="222" customFormat="1" ht="18" hidden="1" customHeight="1" spans="1:3">
      <c r="A8" s="237" t="s">
        <v>1335</v>
      </c>
      <c r="B8" s="235"/>
      <c r="C8" s="236"/>
    </row>
    <row r="9" s="222" customFormat="1" ht="18" hidden="1" customHeight="1" spans="1:3">
      <c r="A9" s="237" t="s">
        <v>1336</v>
      </c>
      <c r="B9" s="235"/>
      <c r="C9" s="236"/>
    </row>
    <row r="10" s="222" customFormat="1" ht="18" hidden="1" customHeight="1" spans="1:3">
      <c r="A10" s="237" t="s">
        <v>1337</v>
      </c>
      <c r="B10" s="235"/>
      <c r="C10" s="236"/>
    </row>
    <row r="11" s="222" customFormat="1" ht="18" customHeight="1" spans="1:3">
      <c r="A11" s="238" t="s">
        <v>1338</v>
      </c>
      <c r="B11" s="235"/>
      <c r="C11" s="236">
        <v>15</v>
      </c>
    </row>
    <row r="12" s="222" customFormat="1" ht="18" hidden="1" customHeight="1" spans="1:3">
      <c r="A12" s="237" t="s">
        <v>1339</v>
      </c>
      <c r="B12" s="235"/>
      <c r="C12" s="236"/>
    </row>
    <row r="13" s="222" customFormat="1" ht="18" hidden="1" customHeight="1" spans="1:3">
      <c r="A13" s="237" t="s">
        <v>1340</v>
      </c>
      <c r="B13" s="235"/>
      <c r="C13" s="236"/>
    </row>
    <row r="14" s="222" customFormat="1" ht="18" hidden="1" customHeight="1" spans="1:3">
      <c r="A14" s="237" t="s">
        <v>1341</v>
      </c>
      <c r="B14" s="235"/>
      <c r="C14" s="236"/>
    </row>
    <row r="15" s="222" customFormat="1" ht="18" customHeight="1" spans="1:3">
      <c r="A15" s="238" t="s">
        <v>1342</v>
      </c>
      <c r="B15" s="235"/>
      <c r="C15" s="236">
        <v>15</v>
      </c>
    </row>
    <row r="16" s="222" customFormat="1" ht="18" hidden="1" customHeight="1" spans="1:3">
      <c r="A16" s="237" t="s">
        <v>1343</v>
      </c>
      <c r="B16" s="235"/>
      <c r="C16" s="236"/>
    </row>
    <row r="17" s="222" customFormat="1" ht="18" hidden="1" customHeight="1" spans="1:3">
      <c r="A17" s="237" t="s">
        <v>1344</v>
      </c>
      <c r="B17" s="235"/>
      <c r="C17" s="236"/>
    </row>
    <row r="18" s="222" customFormat="1" ht="18" hidden="1" customHeight="1" spans="1:3">
      <c r="A18" s="239" t="s">
        <v>1345</v>
      </c>
      <c r="B18" s="235"/>
      <c r="C18" s="236"/>
    </row>
    <row r="19" s="222" customFormat="1" ht="18" hidden="1" customHeight="1" spans="1:3">
      <c r="A19" s="239" t="s">
        <v>1346</v>
      </c>
      <c r="B19" s="235"/>
      <c r="C19" s="236"/>
    </row>
    <row r="20" s="222" customFormat="1" ht="18" hidden="1" customHeight="1" spans="1:3">
      <c r="A20" s="237" t="s">
        <v>1347</v>
      </c>
      <c r="B20" s="235"/>
      <c r="C20" s="236"/>
    </row>
    <row r="21" s="222" customFormat="1" ht="18" hidden="1" customHeight="1" spans="1:3">
      <c r="A21" s="237" t="s">
        <v>1348</v>
      </c>
      <c r="B21" s="235"/>
      <c r="C21" s="236"/>
    </row>
    <row r="22" s="222" customFormat="1" ht="18" hidden="1" customHeight="1" spans="1:3">
      <c r="A22" s="237" t="s">
        <v>1349</v>
      </c>
      <c r="B22" s="235"/>
      <c r="C22" s="236"/>
    </row>
    <row r="23" s="222" customFormat="1" ht="18" hidden="1" customHeight="1" spans="1:3">
      <c r="A23" s="237" t="s">
        <v>1350</v>
      </c>
      <c r="B23" s="235"/>
      <c r="C23" s="236"/>
    </row>
    <row r="24" s="222" customFormat="1" ht="18" hidden="1" customHeight="1" spans="1:3">
      <c r="A24" s="239" t="s">
        <v>1351</v>
      </c>
      <c r="B24" s="235"/>
      <c r="C24" s="236"/>
    </row>
    <row r="25" s="222" customFormat="1" ht="18" hidden="1" customHeight="1" spans="1:3">
      <c r="A25" s="239" t="s">
        <v>1352</v>
      </c>
      <c r="B25" s="235"/>
      <c r="C25" s="236"/>
    </row>
    <row r="26" spans="1:3">
      <c r="A26" s="240" t="s">
        <v>1353</v>
      </c>
      <c r="B26" s="235">
        <f>B27+B30</f>
        <v>0.2</v>
      </c>
      <c r="C26" s="236">
        <v>0</v>
      </c>
    </row>
    <row r="27" spans="1:3">
      <c r="A27" s="240" t="s">
        <v>1354</v>
      </c>
      <c r="B27" s="235">
        <v>0</v>
      </c>
      <c r="C27" s="236">
        <v>0</v>
      </c>
    </row>
    <row r="28" spans="1:3">
      <c r="A28" s="240" t="s">
        <v>1355</v>
      </c>
      <c r="B28" s="235"/>
      <c r="C28" s="236">
        <v>0</v>
      </c>
    </row>
    <row r="29" spans="1:3">
      <c r="A29" s="240" t="s">
        <v>1356</v>
      </c>
      <c r="B29" s="235"/>
      <c r="C29" s="236">
        <v>0</v>
      </c>
    </row>
    <row r="30" spans="1:3">
      <c r="A30" s="240" t="s">
        <v>1357</v>
      </c>
      <c r="B30" s="235">
        <v>0.2</v>
      </c>
      <c r="C30" s="236">
        <v>0</v>
      </c>
    </row>
    <row r="31" spans="1:3">
      <c r="A31" s="240" t="s">
        <v>1355</v>
      </c>
      <c r="B31" s="235"/>
      <c r="C31" s="236">
        <v>0</v>
      </c>
    </row>
    <row r="32" spans="1:3">
      <c r="A32" s="240" t="s">
        <v>1358</v>
      </c>
      <c r="B32" s="235">
        <f>B33+B37+B39+B41</f>
        <v>79408</v>
      </c>
      <c r="C32" s="236">
        <f>C33+C37+C39+C41</f>
        <v>34227.62</v>
      </c>
    </row>
    <row r="33" spans="1:3">
      <c r="A33" s="240" t="s">
        <v>1359</v>
      </c>
      <c r="B33" s="235">
        <f>B34+B35+B36</f>
        <v>76266</v>
      </c>
      <c r="C33" s="236">
        <f>C34+C35+C36</f>
        <v>30030.62</v>
      </c>
    </row>
    <row r="34" spans="1:3">
      <c r="A34" s="240" t="s">
        <v>1360</v>
      </c>
      <c r="B34" s="235">
        <v>5592</v>
      </c>
      <c r="C34" s="236">
        <v>3000</v>
      </c>
    </row>
    <row r="35" spans="1:3">
      <c r="A35" s="240" t="s">
        <v>1361</v>
      </c>
      <c r="B35" s="235">
        <v>37349</v>
      </c>
      <c r="C35" s="236">
        <v>22030.62</v>
      </c>
    </row>
    <row r="36" spans="1:3">
      <c r="A36" s="240" t="s">
        <v>1362</v>
      </c>
      <c r="B36" s="235">
        <v>33325</v>
      </c>
      <c r="C36" s="236">
        <v>5000</v>
      </c>
    </row>
    <row r="37" spans="1:3">
      <c r="A37" s="240" t="s">
        <v>1363</v>
      </c>
      <c r="B37" s="235">
        <v>149</v>
      </c>
      <c r="C37" s="236">
        <f>C38</f>
        <v>180</v>
      </c>
    </row>
    <row r="38" spans="1:3">
      <c r="A38" s="240" t="s">
        <v>1364</v>
      </c>
      <c r="B38" s="235">
        <v>149</v>
      </c>
      <c r="C38" s="236">
        <v>180</v>
      </c>
    </row>
    <row r="39" spans="1:3">
      <c r="A39" s="240" t="s">
        <v>1365</v>
      </c>
      <c r="B39" s="235">
        <v>730</v>
      </c>
      <c r="C39" s="236">
        <f>C40</f>
        <v>680</v>
      </c>
    </row>
    <row r="40" spans="1:3">
      <c r="A40" s="240" t="s">
        <v>1366</v>
      </c>
      <c r="B40" s="235">
        <v>730</v>
      </c>
      <c r="C40" s="236">
        <v>680</v>
      </c>
    </row>
    <row r="41" spans="1:3">
      <c r="A41" s="240" t="s">
        <v>1367</v>
      </c>
      <c r="B41" s="235">
        <v>2263</v>
      </c>
      <c r="C41" s="236">
        <f>C42</f>
        <v>3337</v>
      </c>
    </row>
    <row r="42" spans="1:3">
      <c r="A42" s="240" t="s">
        <v>1368</v>
      </c>
      <c r="B42" s="235">
        <v>2263</v>
      </c>
      <c r="C42" s="236">
        <v>3337</v>
      </c>
    </row>
    <row r="43" spans="1:3">
      <c r="A43" s="240" t="s">
        <v>1369</v>
      </c>
      <c r="B43" s="235">
        <f>B44+B46+B49+B52</f>
        <v>1889</v>
      </c>
      <c r="C43" s="236">
        <f>C44+C46+C49+C52</f>
        <v>7000</v>
      </c>
    </row>
    <row r="44" spans="1:3">
      <c r="A44" s="240" t="s">
        <v>1370</v>
      </c>
      <c r="B44" s="235">
        <f>B45</f>
        <v>475</v>
      </c>
      <c r="C44" s="236">
        <f>C45</f>
        <v>3000</v>
      </c>
    </row>
    <row r="45" spans="1:3">
      <c r="A45" s="240" t="s">
        <v>1351</v>
      </c>
      <c r="B45" s="235">
        <v>475</v>
      </c>
      <c r="C45" s="236">
        <v>3000</v>
      </c>
    </row>
    <row r="46" spans="1:3">
      <c r="A46" s="240" t="s">
        <v>1371</v>
      </c>
      <c r="B46" s="235">
        <f>B47+B48</f>
        <v>1414</v>
      </c>
      <c r="C46" s="236">
        <f>C47+C48</f>
        <v>1900</v>
      </c>
    </row>
    <row r="47" spans="1:3">
      <c r="A47" s="240" t="s">
        <v>1351</v>
      </c>
      <c r="B47" s="235">
        <v>1143</v>
      </c>
      <c r="C47" s="236">
        <v>1500</v>
      </c>
    </row>
    <row r="48" spans="1:3">
      <c r="A48" s="240" t="s">
        <v>1372</v>
      </c>
      <c r="B48" s="235">
        <v>271</v>
      </c>
      <c r="C48" s="236">
        <v>400</v>
      </c>
    </row>
    <row r="49" spans="1:3">
      <c r="A49" s="241" t="s">
        <v>1373</v>
      </c>
      <c r="B49" s="235"/>
      <c r="C49" s="236">
        <f>C50+C51</f>
        <v>2000</v>
      </c>
    </row>
    <row r="50" spans="1:3">
      <c r="A50" s="241" t="s">
        <v>1348</v>
      </c>
      <c r="B50" s="235"/>
      <c r="C50" s="236">
        <v>1000</v>
      </c>
    </row>
    <row r="51" spans="1:3">
      <c r="A51" s="241" t="s">
        <v>1351</v>
      </c>
      <c r="B51" s="235"/>
      <c r="C51" s="236">
        <v>1000</v>
      </c>
    </row>
    <row r="52" spans="1:3">
      <c r="A52" s="241" t="s">
        <v>1374</v>
      </c>
      <c r="B52" s="235"/>
      <c r="C52" s="236">
        <f>C53</f>
        <v>100</v>
      </c>
    </row>
    <row r="53" spans="1:3">
      <c r="A53" s="241" t="s">
        <v>1351</v>
      </c>
      <c r="B53" s="235"/>
      <c r="C53" s="236">
        <v>100</v>
      </c>
    </row>
    <row r="54" spans="1:3">
      <c r="A54" s="240" t="s">
        <v>1375</v>
      </c>
      <c r="B54" s="235">
        <v>46</v>
      </c>
      <c r="C54" s="236">
        <v>19</v>
      </c>
    </row>
    <row r="55" spans="1:3">
      <c r="A55" s="240" t="s">
        <v>1376</v>
      </c>
      <c r="B55" s="235">
        <f>B56+B61</f>
        <v>25715</v>
      </c>
      <c r="C55" s="236">
        <f>C56+C61</f>
        <v>3750</v>
      </c>
    </row>
    <row r="56" ht="31.2" spans="1:3">
      <c r="A56" s="240" t="s">
        <v>1377</v>
      </c>
      <c r="B56" s="235">
        <f>SUM(B57:B60)</f>
        <v>25008</v>
      </c>
      <c r="C56" s="236">
        <v>0</v>
      </c>
    </row>
    <row r="57" spans="1:3">
      <c r="A57" s="240" t="s">
        <v>1378</v>
      </c>
      <c r="B57" s="235">
        <v>24731</v>
      </c>
      <c r="C57" s="236">
        <v>0</v>
      </c>
    </row>
    <row r="58" ht="31.2" spans="1:3">
      <c r="A58" s="240" t="s">
        <v>1379</v>
      </c>
      <c r="B58" s="235"/>
      <c r="C58" s="236">
        <v>0</v>
      </c>
    </row>
    <row r="59" spans="1:3">
      <c r="A59" s="240" t="s">
        <v>1380</v>
      </c>
      <c r="B59" s="235">
        <v>277</v>
      </c>
      <c r="C59" s="236">
        <v>0</v>
      </c>
    </row>
    <row r="60" spans="1:3">
      <c r="A60" s="240" t="s">
        <v>1381</v>
      </c>
      <c r="B60" s="235"/>
      <c r="C60" s="236">
        <v>0</v>
      </c>
    </row>
    <row r="61" spans="1:3">
      <c r="A61" s="240" t="s">
        <v>1382</v>
      </c>
      <c r="B61" s="235">
        <f>SUM(B62:B65)</f>
        <v>707</v>
      </c>
      <c r="C61" s="236">
        <f>SUM(C62:C65)</f>
        <v>3750</v>
      </c>
    </row>
    <row r="62" spans="1:3">
      <c r="A62" s="240" t="s">
        <v>1383</v>
      </c>
      <c r="B62" s="235">
        <v>304</v>
      </c>
      <c r="C62" s="236">
        <v>1500</v>
      </c>
    </row>
    <row r="63" spans="1:3">
      <c r="A63" s="240" t="s">
        <v>1384</v>
      </c>
      <c r="B63" s="235">
        <v>45</v>
      </c>
      <c r="C63" s="236">
        <v>1200</v>
      </c>
    </row>
    <row r="64" spans="1:3">
      <c r="A64" s="240" t="s">
        <v>1385</v>
      </c>
      <c r="B64" s="235">
        <v>317</v>
      </c>
      <c r="C64" s="236">
        <v>1000</v>
      </c>
    </row>
    <row r="65" spans="1:3">
      <c r="A65" s="240" t="s">
        <v>1386</v>
      </c>
      <c r="B65" s="235">
        <v>41</v>
      </c>
      <c r="C65" s="236">
        <v>50</v>
      </c>
    </row>
    <row r="66" spans="1:3">
      <c r="A66" s="240" t="s">
        <v>1387</v>
      </c>
      <c r="B66" s="235">
        <v>0</v>
      </c>
      <c r="C66" s="236">
        <f>C67</f>
        <v>0</v>
      </c>
    </row>
    <row r="67" spans="1:3">
      <c r="A67" s="240" t="s">
        <v>1388</v>
      </c>
      <c r="B67" s="235"/>
      <c r="C67" s="236">
        <v>0</v>
      </c>
    </row>
    <row r="68" spans="1:3">
      <c r="A68" s="240" t="s">
        <v>1389</v>
      </c>
      <c r="B68" s="235">
        <v>7438</v>
      </c>
      <c r="C68" s="236">
        <f>C69</f>
        <v>8775</v>
      </c>
    </row>
    <row r="69" spans="1:3">
      <c r="A69" s="240" t="s">
        <v>1388</v>
      </c>
      <c r="B69" s="235">
        <v>1961</v>
      </c>
      <c r="C69" s="236">
        <v>8775</v>
      </c>
    </row>
    <row r="70" spans="1:3">
      <c r="A70" s="240" t="s">
        <v>1390</v>
      </c>
      <c r="B70" s="235">
        <v>948</v>
      </c>
      <c r="C70" s="236">
        <v>0</v>
      </c>
    </row>
    <row r="71" ht="31.2" spans="1:3">
      <c r="A71" s="240" t="s">
        <v>1391</v>
      </c>
      <c r="B71" s="235">
        <v>4529</v>
      </c>
      <c r="C71" s="236">
        <v>0</v>
      </c>
    </row>
    <row r="72" spans="1:3">
      <c r="A72" s="240" t="s">
        <v>1392</v>
      </c>
      <c r="B72" s="235">
        <f>B73+B74</f>
        <v>63</v>
      </c>
      <c r="C72" s="236">
        <f>C73+C74</f>
        <v>50</v>
      </c>
    </row>
    <row r="73" spans="1:3">
      <c r="A73" s="240" t="s">
        <v>1393</v>
      </c>
      <c r="B73" s="235">
        <v>63</v>
      </c>
      <c r="C73" s="236">
        <v>0</v>
      </c>
    </row>
    <row r="74" spans="1:3">
      <c r="A74" s="238" t="s">
        <v>1394</v>
      </c>
      <c r="B74" s="235"/>
      <c r="C74" s="236">
        <v>50</v>
      </c>
    </row>
    <row r="75" spans="1:3">
      <c r="A75" s="240" t="s">
        <v>1395</v>
      </c>
      <c r="B75" s="235">
        <v>0</v>
      </c>
      <c r="C75" s="236">
        <v>0</v>
      </c>
    </row>
    <row r="76" spans="1:3">
      <c r="A76" s="240" t="s">
        <v>1396</v>
      </c>
      <c r="B76" s="235"/>
      <c r="C76" s="236">
        <v>0</v>
      </c>
    </row>
    <row r="77" spans="1:3">
      <c r="A77" s="240" t="s">
        <v>1397</v>
      </c>
      <c r="B77" s="235"/>
      <c r="C77" s="236">
        <v>0</v>
      </c>
    </row>
    <row r="78" s="49" customFormat="1" spans="1:3">
      <c r="A78" s="242" t="s">
        <v>1398</v>
      </c>
      <c r="B78" s="243">
        <f>B4+B26+B32+B43+B54+B55+B66+B68+B72+B75</f>
        <v>114559.2</v>
      </c>
      <c r="C78" s="244">
        <f>C4+C26+C32+C43+C54+C55+C66+C68+C72+C75</f>
        <v>53836.62</v>
      </c>
    </row>
    <row r="79" spans="1:3">
      <c r="A79" s="240" t="s">
        <v>1399</v>
      </c>
      <c r="B79" s="235">
        <f>B80+B81+B82</f>
        <v>88651.5</v>
      </c>
      <c r="C79" s="236">
        <f>C80+C81+C82</f>
        <v>7541</v>
      </c>
    </row>
    <row r="80" spans="1:3">
      <c r="A80" s="240" t="s">
        <v>1400</v>
      </c>
      <c r="B80" s="235">
        <v>1597</v>
      </c>
      <c r="C80" s="236">
        <v>1597</v>
      </c>
    </row>
    <row r="81" spans="1:3">
      <c r="A81" s="240" t="s">
        <v>1401</v>
      </c>
      <c r="B81" s="235">
        <v>12776</v>
      </c>
      <c r="C81" s="236">
        <v>0</v>
      </c>
    </row>
    <row r="82" spans="1:3">
      <c r="A82" s="240" t="s">
        <v>1402</v>
      </c>
      <c r="B82" s="235">
        <v>74278.5</v>
      </c>
      <c r="C82" s="236">
        <v>5944</v>
      </c>
    </row>
    <row r="83" s="49" customFormat="1" spans="1:3">
      <c r="A83" s="242" t="s">
        <v>1403</v>
      </c>
      <c r="B83" s="243">
        <f>B79+B78</f>
        <v>203210.7</v>
      </c>
      <c r="C83" s="244">
        <f>C79+C78</f>
        <v>61377.62</v>
      </c>
    </row>
    <row r="84" spans="1:3">
      <c r="A84" s="240" t="s">
        <v>1404</v>
      </c>
      <c r="B84" s="235"/>
      <c r="C84" s="236"/>
    </row>
  </sheetData>
  <autoFilter ref="A3:C84">
    <extLst/>
  </autoFilter>
  <mergeCells count="2">
    <mergeCell ref="A1:C1"/>
    <mergeCell ref="B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8.88888888888889" defaultRowHeight="14.4" outlineLevelCol="2"/>
  <cols>
    <col min="1" max="1" width="17.3333333333333" style="171" customWidth="1"/>
    <col min="2" max="2" width="35.6666666666667" customWidth="1"/>
    <col min="3" max="3" width="22.7777777777778" style="54" customWidth="1"/>
    <col min="4" max="5" width="12.4444444444444" style="54" customWidth="1"/>
  </cols>
  <sheetData>
    <row r="1" ht="24" spans="1:3">
      <c r="A1" s="212" t="s">
        <v>10</v>
      </c>
      <c r="B1" s="149"/>
      <c r="C1" s="149"/>
    </row>
    <row r="2" spans="3:3">
      <c r="C2" s="54" t="s">
        <v>57</v>
      </c>
    </row>
    <row r="3" s="211" customFormat="1" ht="17.4" spans="1:3">
      <c r="A3" s="213" t="s">
        <v>23</v>
      </c>
      <c r="B3" s="214" t="s">
        <v>1405</v>
      </c>
      <c r="C3" s="214" t="s">
        <v>1105</v>
      </c>
    </row>
    <row r="4" s="211" customFormat="1" ht="17.4" spans="1:3">
      <c r="A4" s="213"/>
      <c r="B4" s="215" t="s">
        <v>1406</v>
      </c>
      <c r="C4" s="214">
        <f>C5+C8+C11++C22+C25</f>
        <v>15554</v>
      </c>
    </row>
    <row r="5" ht="25" customHeight="1" spans="1:3">
      <c r="A5" s="216" t="s">
        <v>1407</v>
      </c>
      <c r="B5" s="217" t="s">
        <v>1408</v>
      </c>
      <c r="C5" s="218">
        <f>C6</f>
        <v>15</v>
      </c>
    </row>
    <row r="6" ht="25" customHeight="1" spans="1:3">
      <c r="A6" s="216">
        <v>20709</v>
      </c>
      <c r="B6" s="219" t="s">
        <v>1409</v>
      </c>
      <c r="C6" s="218">
        <f>C7</f>
        <v>15</v>
      </c>
    </row>
    <row r="7" ht="25" customHeight="1" spans="1:3">
      <c r="A7" s="216">
        <v>2070904</v>
      </c>
      <c r="B7" s="219" t="s">
        <v>1410</v>
      </c>
      <c r="C7" s="218">
        <v>15</v>
      </c>
    </row>
    <row r="8" ht="25" customHeight="1" spans="1:3">
      <c r="A8" s="216" t="s">
        <v>1411</v>
      </c>
      <c r="B8" s="217" t="s">
        <v>1412</v>
      </c>
      <c r="C8" s="218">
        <f>C9</f>
        <v>5481</v>
      </c>
    </row>
    <row r="9" ht="25" customHeight="1" spans="1:3">
      <c r="A9" s="216">
        <v>21298</v>
      </c>
      <c r="B9" s="219" t="s">
        <v>1413</v>
      </c>
      <c r="C9" s="218">
        <f>C10</f>
        <v>5481</v>
      </c>
    </row>
    <row r="10" ht="25" customHeight="1" spans="1:3">
      <c r="A10" s="216" t="s">
        <v>1414</v>
      </c>
      <c r="B10" s="219" t="s">
        <v>1415</v>
      </c>
      <c r="C10" s="218">
        <v>5481</v>
      </c>
    </row>
    <row r="11" ht="25" customHeight="1" spans="1:3">
      <c r="A11" s="216" t="s">
        <v>1416</v>
      </c>
      <c r="B11" s="217" t="s">
        <v>1417</v>
      </c>
      <c r="C11" s="218">
        <f>C12+C14++C17+C20</f>
        <v>6639</v>
      </c>
    </row>
    <row r="12" ht="25" customHeight="1" spans="1:3">
      <c r="A12" s="216" t="s">
        <v>1418</v>
      </c>
      <c r="B12" s="219" t="s">
        <v>1419</v>
      </c>
      <c r="C12" s="218">
        <f>C13</f>
        <v>3000</v>
      </c>
    </row>
    <row r="13" ht="25" customHeight="1" spans="1:3">
      <c r="A13" s="216" t="s">
        <v>1420</v>
      </c>
      <c r="B13" s="219" t="s">
        <v>1421</v>
      </c>
      <c r="C13" s="218">
        <v>3000</v>
      </c>
    </row>
    <row r="14" ht="25" customHeight="1" spans="1:3">
      <c r="A14" s="216" t="s">
        <v>1422</v>
      </c>
      <c r="B14" s="219" t="s">
        <v>1423</v>
      </c>
      <c r="C14" s="218">
        <f>C15+C16</f>
        <v>1740</v>
      </c>
    </row>
    <row r="15" ht="25" customHeight="1" spans="1:3">
      <c r="A15" s="216" t="s">
        <v>1424</v>
      </c>
      <c r="B15" s="219" t="s">
        <v>1421</v>
      </c>
      <c r="C15" s="218">
        <v>1340</v>
      </c>
    </row>
    <row r="16" ht="25" customHeight="1" spans="1:3">
      <c r="A16" s="216" t="s">
        <v>1425</v>
      </c>
      <c r="B16" s="219" t="s">
        <v>1426</v>
      </c>
      <c r="C16" s="218">
        <v>400</v>
      </c>
    </row>
    <row r="17" ht="25" customHeight="1" spans="1:3">
      <c r="A17" s="216" t="s">
        <v>1427</v>
      </c>
      <c r="B17" s="220" t="s">
        <v>1428</v>
      </c>
      <c r="C17" s="218">
        <f>C18+C19</f>
        <v>1800</v>
      </c>
    </row>
    <row r="18" ht="25" customHeight="1" spans="1:3">
      <c r="A18" s="216" t="s">
        <v>1429</v>
      </c>
      <c r="B18" s="220" t="s">
        <v>1430</v>
      </c>
      <c r="C18" s="218">
        <v>1000</v>
      </c>
    </row>
    <row r="19" ht="25" customHeight="1" spans="1:3">
      <c r="A19" s="216" t="s">
        <v>1431</v>
      </c>
      <c r="B19" s="220" t="s">
        <v>1421</v>
      </c>
      <c r="C19" s="218">
        <v>800</v>
      </c>
    </row>
    <row r="20" ht="25" customHeight="1" spans="1:3">
      <c r="A20" s="216" t="s">
        <v>1432</v>
      </c>
      <c r="B20" s="220" t="s">
        <v>1433</v>
      </c>
      <c r="C20" s="218">
        <f>C21</f>
        <v>99</v>
      </c>
    </row>
    <row r="21" ht="25" customHeight="1" spans="1:3">
      <c r="A21" s="216" t="s">
        <v>1434</v>
      </c>
      <c r="B21" s="220" t="s">
        <v>1421</v>
      </c>
      <c r="C21" s="218">
        <v>99</v>
      </c>
    </row>
    <row r="22" ht="25" customHeight="1" spans="1:3">
      <c r="A22" s="216" t="s">
        <v>1435</v>
      </c>
      <c r="B22" s="217" t="s">
        <v>1436</v>
      </c>
      <c r="C22" s="218">
        <f>C23</f>
        <v>19</v>
      </c>
    </row>
    <row r="23" ht="25" customHeight="1" spans="1:3">
      <c r="A23" s="216" t="s">
        <v>1437</v>
      </c>
      <c r="B23" s="219" t="s">
        <v>1413</v>
      </c>
      <c r="C23" s="218">
        <f>C24</f>
        <v>19</v>
      </c>
    </row>
    <row r="24" ht="25" customHeight="1" spans="1:3">
      <c r="A24" s="216" t="s">
        <v>1438</v>
      </c>
      <c r="B24" s="219" t="s">
        <v>1439</v>
      </c>
      <c r="C24" s="218">
        <v>19</v>
      </c>
    </row>
    <row r="25" ht="25" customHeight="1" spans="1:3">
      <c r="A25" s="216" t="s">
        <v>1440</v>
      </c>
      <c r="B25" s="217" t="s">
        <v>1441</v>
      </c>
      <c r="C25" s="218">
        <f>C26</f>
        <v>3400</v>
      </c>
    </row>
    <row r="26" ht="25" customHeight="1" spans="1:3">
      <c r="A26" s="216" t="s">
        <v>1442</v>
      </c>
      <c r="B26" s="219" t="s">
        <v>1443</v>
      </c>
      <c r="C26" s="218">
        <f>C27+C28+C29+C30</f>
        <v>3400</v>
      </c>
    </row>
    <row r="27" ht="25" customHeight="1" spans="1:3">
      <c r="A27" s="216" t="s">
        <v>1444</v>
      </c>
      <c r="B27" s="219" t="s">
        <v>1445</v>
      </c>
      <c r="C27" s="218">
        <v>1300</v>
      </c>
    </row>
    <row r="28" ht="25" customHeight="1" spans="1:3">
      <c r="A28" s="216" t="s">
        <v>1446</v>
      </c>
      <c r="B28" s="219" t="s">
        <v>1447</v>
      </c>
      <c r="C28" s="218">
        <v>1050</v>
      </c>
    </row>
    <row r="29" ht="25" customHeight="1" spans="1:3">
      <c r="A29" s="216" t="s">
        <v>1448</v>
      </c>
      <c r="B29" s="219" t="s">
        <v>1449</v>
      </c>
      <c r="C29" s="218">
        <v>1000</v>
      </c>
    </row>
    <row r="30" ht="25" customHeight="1" spans="1:3">
      <c r="A30" s="216" t="s">
        <v>1450</v>
      </c>
      <c r="B30" s="219" t="s">
        <v>1451</v>
      </c>
      <c r="C30" s="218">
        <v>50</v>
      </c>
    </row>
    <row r="31" spans="3:3">
      <c r="C31" s="221"/>
    </row>
    <row r="32" spans="3:3">
      <c r="C32" s="221"/>
    </row>
    <row r="33" spans="3:3">
      <c r="C33" s="221"/>
    </row>
    <row r="34" spans="3:3">
      <c r="C34" s="221"/>
    </row>
    <row r="35" spans="3:3">
      <c r="C35" s="221"/>
    </row>
    <row r="36" spans="3:3">
      <c r="C36" s="221"/>
    </row>
  </sheetData>
  <mergeCells count="1">
    <mergeCell ref="A1:C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1" sqref="D11"/>
    </sheetView>
  </sheetViews>
  <sheetFormatPr defaultColWidth="8.88888888888889" defaultRowHeight="14.4" outlineLevelCol="4"/>
  <cols>
    <col min="2" max="2" width="36.6666666666667" customWidth="1"/>
    <col min="3" max="4" width="22.7777777777778" customWidth="1"/>
    <col min="5" max="5" width="13.5555555555556" customWidth="1"/>
  </cols>
  <sheetData>
    <row r="1" ht="24" spans="1:5">
      <c r="A1" s="195" t="s">
        <v>11</v>
      </c>
      <c r="B1" s="195"/>
      <c r="C1" s="195"/>
      <c r="D1" s="195"/>
      <c r="E1" s="195"/>
    </row>
    <row r="2" ht="22" customHeight="1" spans="1:5">
      <c r="A2" s="196" t="s">
        <v>1301</v>
      </c>
      <c r="B2" s="197"/>
      <c r="C2" s="197"/>
      <c r="D2" s="197"/>
      <c r="E2" s="197"/>
    </row>
    <row r="3" ht="21" customHeight="1" spans="1:5">
      <c r="A3" s="198" t="s">
        <v>1452</v>
      </c>
      <c r="B3" s="199"/>
      <c r="C3" s="198" t="s">
        <v>1453</v>
      </c>
      <c r="D3" s="198" t="s">
        <v>1454</v>
      </c>
      <c r="E3" s="198" t="s">
        <v>1455</v>
      </c>
    </row>
    <row r="4" spans="1:5">
      <c r="A4" s="200">
        <v>1</v>
      </c>
      <c r="B4" s="199"/>
      <c r="C4" s="200">
        <v>2</v>
      </c>
      <c r="D4" s="200">
        <v>3</v>
      </c>
      <c r="E4" s="201"/>
    </row>
    <row r="5" ht="24" customHeight="1" spans="1:5">
      <c r="A5" s="202" t="s">
        <v>1456</v>
      </c>
      <c r="B5" s="203"/>
      <c r="C5" s="147"/>
      <c r="D5" s="147">
        <v>19.08</v>
      </c>
      <c r="E5" s="201"/>
    </row>
    <row r="6" ht="24" customHeight="1" spans="1:5">
      <c r="A6" s="204" t="s">
        <v>1457</v>
      </c>
      <c r="B6" s="205"/>
      <c r="C6" s="147">
        <v>26.45</v>
      </c>
      <c r="D6" s="147"/>
      <c r="E6" s="206"/>
    </row>
    <row r="7" ht="24" customHeight="1" spans="1:5">
      <c r="A7" s="207" t="s">
        <v>1458</v>
      </c>
      <c r="B7" s="208"/>
      <c r="C7" s="147"/>
      <c r="D7" s="147">
        <v>7.45</v>
      </c>
      <c r="E7" s="209"/>
    </row>
    <row r="8" ht="24" customHeight="1" spans="1:5">
      <c r="A8" s="207" t="s">
        <v>1459</v>
      </c>
      <c r="B8" s="208"/>
      <c r="C8" s="147"/>
      <c r="D8" s="147">
        <v>0.08</v>
      </c>
      <c r="E8" s="209"/>
    </row>
    <row r="9" ht="33" customHeight="1" spans="1:5">
      <c r="A9" s="207" t="s">
        <v>1460</v>
      </c>
      <c r="B9" s="208"/>
      <c r="C9" s="147"/>
      <c r="D9" s="147">
        <v>26.45</v>
      </c>
      <c r="E9" s="209"/>
    </row>
    <row r="10" ht="24" customHeight="1" spans="1:5">
      <c r="A10" s="210" t="s">
        <v>1461</v>
      </c>
      <c r="B10" s="208"/>
      <c r="C10" s="147"/>
      <c r="D10" s="147">
        <v>0.03</v>
      </c>
      <c r="E10" s="209"/>
    </row>
    <row r="11" ht="24" customHeight="1" spans="1:5">
      <c r="A11" s="210" t="s">
        <v>1462</v>
      </c>
      <c r="B11" s="208"/>
      <c r="C11" s="147"/>
      <c r="D11" s="147">
        <v>26.45</v>
      </c>
      <c r="E11" s="209"/>
    </row>
  </sheetData>
  <mergeCells count="11"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70" zoomScaleNormal="70" workbookViewId="0">
      <selection activeCell="B22" sqref="B22"/>
    </sheetView>
  </sheetViews>
  <sheetFormatPr defaultColWidth="8.88888888888889" defaultRowHeight="14.4"/>
  <cols>
    <col min="1" max="1" width="17.6111111111111" style="171" customWidth="1"/>
    <col min="2" max="2" width="38.5648148148148" style="171" customWidth="1"/>
    <col min="3" max="4" width="23.0092592592593" style="171" customWidth="1"/>
    <col min="5" max="5" width="20" style="171" customWidth="1"/>
    <col min="6" max="6" width="46.1759259259259" style="171" customWidth="1"/>
    <col min="7" max="8" width="21.8981481481481" style="172" customWidth="1"/>
    <col min="9" max="10" width="8.88888888888889" style="171"/>
    <col min="11" max="11" width="9.66666666666667" style="171"/>
    <col min="12" max="16384" width="8.88888888888889" style="171"/>
  </cols>
  <sheetData>
    <row r="1" ht="24" spans="1:11">
      <c r="A1" s="59" t="s">
        <v>12</v>
      </c>
      <c r="B1" s="59" t="s">
        <v>52</v>
      </c>
      <c r="C1" s="59" t="s">
        <v>52</v>
      </c>
      <c r="D1" s="59"/>
      <c r="E1" s="59" t="s">
        <v>52</v>
      </c>
      <c r="F1" s="59" t="s">
        <v>52</v>
      </c>
      <c r="G1" s="59" t="s">
        <v>52</v>
      </c>
      <c r="H1" s="59" t="s">
        <v>52</v>
      </c>
      <c r="I1" s="59" t="s">
        <v>52</v>
      </c>
      <c r="J1" s="59" t="s">
        <v>52</v>
      </c>
      <c r="K1" s="59" t="s">
        <v>52</v>
      </c>
    </row>
    <row r="2" ht="19" customHeight="1" spans="1:8">
      <c r="A2" s="173"/>
      <c r="B2" s="174"/>
      <c r="C2" s="175"/>
      <c r="D2" s="175"/>
      <c r="E2" s="174"/>
      <c r="F2" s="176" t="s">
        <v>57</v>
      </c>
      <c r="G2" s="176"/>
      <c r="H2" s="176"/>
    </row>
    <row r="3" ht="23" customHeight="1" spans="1:8">
      <c r="A3" s="177"/>
      <c r="B3" s="178" t="s">
        <v>1463</v>
      </c>
      <c r="C3" s="178"/>
      <c r="D3" s="178"/>
      <c r="E3" s="178" t="s">
        <v>1464</v>
      </c>
      <c r="F3" s="178"/>
      <c r="G3" s="179"/>
      <c r="H3" s="179"/>
    </row>
    <row r="4" s="169" customFormat="1" ht="31.2" spans="1:8">
      <c r="A4" s="180" t="s">
        <v>23</v>
      </c>
      <c r="B4" s="181" t="s">
        <v>58</v>
      </c>
      <c r="C4" s="182" t="s">
        <v>25</v>
      </c>
      <c r="D4" s="182" t="s">
        <v>1105</v>
      </c>
      <c r="E4" s="180" t="s">
        <v>23</v>
      </c>
      <c r="F4" s="183" t="s">
        <v>1465</v>
      </c>
      <c r="G4" s="182" t="s">
        <v>25</v>
      </c>
      <c r="H4" s="184" t="s">
        <v>1105</v>
      </c>
    </row>
    <row r="5" s="170" customFormat="1" ht="35" customHeight="1" spans="1:8">
      <c r="A5" s="185" t="s">
        <v>1466</v>
      </c>
      <c r="B5" s="97" t="s">
        <v>1467</v>
      </c>
      <c r="C5" s="186">
        <f>C6</f>
        <v>2735</v>
      </c>
      <c r="D5" s="186">
        <f>D6</f>
        <v>2952</v>
      </c>
      <c r="E5" s="95">
        <v>20804</v>
      </c>
      <c r="F5" s="97" t="s">
        <v>1468</v>
      </c>
      <c r="G5" s="186"/>
      <c r="H5" s="187"/>
    </row>
    <row r="6" s="170" customFormat="1" ht="35" customHeight="1" spans="1:8">
      <c r="A6" s="185" t="s">
        <v>1469</v>
      </c>
      <c r="B6" s="97" t="s">
        <v>1470</v>
      </c>
      <c r="C6" s="186">
        <v>2735</v>
      </c>
      <c r="D6" s="186">
        <v>2952</v>
      </c>
      <c r="E6" s="95"/>
      <c r="F6" s="17" t="s">
        <v>1471</v>
      </c>
      <c r="G6" s="129"/>
      <c r="H6" s="187"/>
    </row>
    <row r="7" s="170" customFormat="1" ht="35" customHeight="1" spans="1:8">
      <c r="A7" s="185">
        <v>1030602</v>
      </c>
      <c r="B7" s="97" t="s">
        <v>1472</v>
      </c>
      <c r="C7" s="186"/>
      <c r="D7" s="186"/>
      <c r="E7" s="95"/>
      <c r="F7" s="17" t="s">
        <v>1471</v>
      </c>
      <c r="G7" s="129"/>
      <c r="H7" s="187"/>
    </row>
    <row r="8" s="170" customFormat="1" ht="35" customHeight="1" spans="1:8">
      <c r="A8" s="185" t="s">
        <v>1473</v>
      </c>
      <c r="B8" s="188" t="s">
        <v>1474</v>
      </c>
      <c r="C8" s="186"/>
      <c r="D8" s="186"/>
      <c r="E8" s="95">
        <v>22301</v>
      </c>
      <c r="F8" s="97" t="s">
        <v>1475</v>
      </c>
      <c r="G8" s="186">
        <f>G9</f>
        <v>4</v>
      </c>
      <c r="H8" s="187">
        <f>H9</f>
        <v>4</v>
      </c>
    </row>
    <row r="9" s="170" customFormat="1" ht="35" customHeight="1" spans="1:8">
      <c r="A9" s="185" t="s">
        <v>1476</v>
      </c>
      <c r="B9" s="188" t="s">
        <v>1477</v>
      </c>
      <c r="C9" s="186"/>
      <c r="D9" s="186"/>
      <c r="E9" s="95">
        <v>2230105</v>
      </c>
      <c r="F9" s="97" t="s">
        <v>1478</v>
      </c>
      <c r="G9" s="186">
        <v>4</v>
      </c>
      <c r="H9" s="187">
        <v>4</v>
      </c>
    </row>
    <row r="10" s="170" customFormat="1" ht="35" customHeight="1" spans="1:8">
      <c r="A10" s="185" t="s">
        <v>1479</v>
      </c>
      <c r="B10" s="188" t="s">
        <v>1480</v>
      </c>
      <c r="C10" s="186"/>
      <c r="D10" s="186"/>
      <c r="E10" s="95">
        <v>2230199</v>
      </c>
      <c r="F10" s="17" t="s">
        <v>1481</v>
      </c>
      <c r="G10" s="186"/>
      <c r="H10" s="187"/>
    </row>
    <row r="11" s="170" customFormat="1" ht="35" customHeight="1" spans="1:8">
      <c r="A11" s="185" t="s">
        <v>1482</v>
      </c>
      <c r="B11" s="97" t="s">
        <v>1483</v>
      </c>
      <c r="C11" s="186"/>
      <c r="D11" s="186"/>
      <c r="E11" s="95">
        <v>22302</v>
      </c>
      <c r="F11" s="97" t="s">
        <v>1484</v>
      </c>
      <c r="G11" s="186">
        <f>G12</f>
        <v>1400</v>
      </c>
      <c r="H11" s="187">
        <f>H12</f>
        <v>2066</v>
      </c>
    </row>
    <row r="12" s="170" customFormat="1" ht="35" customHeight="1" spans="1:8">
      <c r="A12" s="185" t="s">
        <v>1485</v>
      </c>
      <c r="B12" s="97" t="s">
        <v>1486</v>
      </c>
      <c r="C12" s="186"/>
      <c r="D12" s="186"/>
      <c r="E12" s="95">
        <v>2230299</v>
      </c>
      <c r="F12" s="189" t="s">
        <v>1487</v>
      </c>
      <c r="G12" s="186">
        <v>1400</v>
      </c>
      <c r="H12" s="187">
        <v>2066</v>
      </c>
    </row>
    <row r="13" s="170" customFormat="1" ht="35" customHeight="1" spans="1:8">
      <c r="A13" s="185" t="s">
        <v>1488</v>
      </c>
      <c r="B13" s="188" t="s">
        <v>1489</v>
      </c>
      <c r="C13" s="186"/>
      <c r="D13" s="186"/>
      <c r="E13" s="95"/>
      <c r="F13" s="17" t="s">
        <v>1471</v>
      </c>
      <c r="G13" s="186"/>
      <c r="H13" s="187"/>
    </row>
    <row r="14" s="170" customFormat="1" ht="35" customHeight="1" spans="1:8">
      <c r="A14" s="185" t="s">
        <v>1490</v>
      </c>
      <c r="B14" s="188" t="s">
        <v>1491</v>
      </c>
      <c r="C14" s="186"/>
      <c r="D14" s="186"/>
      <c r="E14" s="95">
        <v>22303</v>
      </c>
      <c r="F14" s="97" t="s">
        <v>1492</v>
      </c>
      <c r="G14" s="186"/>
      <c r="H14" s="187"/>
    </row>
    <row r="15" s="170" customFormat="1" ht="35" customHeight="1" spans="1:8">
      <c r="A15" s="185" t="s">
        <v>1493</v>
      </c>
      <c r="B15" s="97" t="s">
        <v>1494</v>
      </c>
      <c r="C15" s="186"/>
      <c r="D15" s="186"/>
      <c r="E15" s="95"/>
      <c r="F15" s="17" t="s">
        <v>1471</v>
      </c>
      <c r="G15" s="186"/>
      <c r="H15" s="187"/>
    </row>
    <row r="16" s="170" customFormat="1" ht="35" customHeight="1" spans="1:8">
      <c r="A16" s="185" t="s">
        <v>1495</v>
      </c>
      <c r="B16" s="188" t="s">
        <v>1496</v>
      </c>
      <c r="C16" s="186"/>
      <c r="D16" s="186"/>
      <c r="E16" s="95"/>
      <c r="F16" s="17"/>
      <c r="G16" s="186"/>
      <c r="H16" s="187"/>
    </row>
    <row r="17" s="170" customFormat="1" ht="35" customHeight="1" spans="1:8">
      <c r="A17" s="185" t="s">
        <v>1497</v>
      </c>
      <c r="B17" s="97" t="s">
        <v>1498</v>
      </c>
      <c r="C17" s="186"/>
      <c r="D17" s="186"/>
      <c r="E17" s="95">
        <v>22304</v>
      </c>
      <c r="F17" s="97" t="s">
        <v>1499</v>
      </c>
      <c r="G17" s="186"/>
      <c r="H17" s="187"/>
    </row>
    <row r="18" s="170" customFormat="1" ht="35" customHeight="1" spans="1:8">
      <c r="A18" s="185" t="s">
        <v>1500</v>
      </c>
      <c r="B18" s="188" t="s">
        <v>1501</v>
      </c>
      <c r="C18" s="186"/>
      <c r="D18" s="186"/>
      <c r="E18" s="95"/>
      <c r="F18" s="17" t="s">
        <v>1471</v>
      </c>
      <c r="G18" s="186"/>
      <c r="H18" s="187"/>
    </row>
    <row r="19" s="170" customFormat="1" ht="35" customHeight="1" spans="1:8">
      <c r="A19" s="185" t="s">
        <v>1502</v>
      </c>
      <c r="B19" s="188" t="s">
        <v>1503</v>
      </c>
      <c r="C19" s="186"/>
      <c r="D19" s="186"/>
      <c r="E19" s="95"/>
      <c r="F19" s="17"/>
      <c r="G19" s="186"/>
      <c r="H19" s="187"/>
    </row>
    <row r="20" s="170" customFormat="1" ht="35" customHeight="1" spans="1:8">
      <c r="A20" s="185" t="s">
        <v>1504</v>
      </c>
      <c r="B20" s="188" t="s">
        <v>1505</v>
      </c>
      <c r="C20" s="186"/>
      <c r="D20" s="186"/>
      <c r="E20" s="95">
        <v>22399</v>
      </c>
      <c r="F20" s="97" t="s">
        <v>1506</v>
      </c>
      <c r="G20" s="186"/>
      <c r="H20" s="187"/>
    </row>
    <row r="21" s="170" customFormat="1" ht="35" customHeight="1" spans="1:8">
      <c r="A21" s="185" t="s">
        <v>1507</v>
      </c>
      <c r="B21" s="97" t="s">
        <v>1508</v>
      </c>
      <c r="C21" s="186"/>
      <c r="D21" s="186"/>
      <c r="E21" s="95"/>
      <c r="F21" s="17" t="s">
        <v>1509</v>
      </c>
      <c r="G21" s="186"/>
      <c r="H21" s="187"/>
    </row>
    <row r="22" s="170" customFormat="1" ht="35" customHeight="1" spans="1:8">
      <c r="A22" s="185"/>
      <c r="B22" s="190" t="s">
        <v>1510</v>
      </c>
      <c r="C22" s="186">
        <v>4</v>
      </c>
      <c r="D22" s="186">
        <v>4</v>
      </c>
      <c r="E22" s="95"/>
      <c r="F22" s="103" t="s">
        <v>1511</v>
      </c>
      <c r="G22" s="191">
        <f>G5+G8+G11+G14+G17+G20</f>
        <v>1404</v>
      </c>
      <c r="H22" s="191">
        <f>H5+H8+H11+H14+H17+H20</f>
        <v>2070</v>
      </c>
    </row>
    <row r="23" s="170" customFormat="1" ht="35" customHeight="1" spans="1:8">
      <c r="A23" s="185"/>
      <c r="B23" s="97" t="s">
        <v>1512</v>
      </c>
      <c r="C23" s="186"/>
      <c r="D23" s="186"/>
      <c r="E23" s="95">
        <v>23008</v>
      </c>
      <c r="F23" s="97" t="s">
        <v>1513</v>
      </c>
      <c r="G23" s="186">
        <v>1335</v>
      </c>
      <c r="H23" s="187">
        <f>H24</f>
        <v>886</v>
      </c>
    </row>
    <row r="24" s="170" customFormat="1" ht="35" customHeight="1" spans="1:8">
      <c r="A24" s="185"/>
      <c r="B24" s="97"/>
      <c r="C24" s="186"/>
      <c r="D24" s="186"/>
      <c r="E24" s="95">
        <v>2300803</v>
      </c>
      <c r="F24" s="97" t="s">
        <v>1514</v>
      </c>
      <c r="G24" s="186">
        <v>1335</v>
      </c>
      <c r="H24" s="186">
        <v>886</v>
      </c>
    </row>
    <row r="25" s="170" customFormat="1" ht="35" customHeight="1" spans="1:8">
      <c r="A25" s="185"/>
      <c r="B25" s="97"/>
      <c r="C25" s="186"/>
      <c r="D25" s="186"/>
      <c r="E25" s="95"/>
      <c r="F25" s="192" t="s">
        <v>1515</v>
      </c>
      <c r="G25" s="186"/>
      <c r="H25" s="187"/>
    </row>
    <row r="26" s="170" customFormat="1" ht="35" customHeight="1" spans="1:8">
      <c r="A26" s="193"/>
      <c r="B26" s="194" t="s">
        <v>1516</v>
      </c>
      <c r="C26" s="191">
        <f>C22+C5</f>
        <v>2739</v>
      </c>
      <c r="D26" s="191">
        <f>D22+D5</f>
        <v>2956</v>
      </c>
      <c r="E26" s="90" t="s">
        <v>1398</v>
      </c>
      <c r="F26" s="103"/>
      <c r="G26" s="191">
        <f>G22+G25+G23</f>
        <v>2739</v>
      </c>
      <c r="H26" s="191">
        <f>H22+H25+H23</f>
        <v>2956</v>
      </c>
    </row>
  </sheetData>
  <mergeCells count="5">
    <mergeCell ref="A1:K1"/>
    <mergeCell ref="F2:H2"/>
    <mergeCell ref="B3:D3"/>
    <mergeCell ref="E3:H3"/>
    <mergeCell ref="E26:F2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6"/>
  <sheetViews>
    <sheetView workbookViewId="0">
      <selection activeCell="B8" sqref="B8"/>
    </sheetView>
  </sheetViews>
  <sheetFormatPr defaultColWidth="8.88888888888889" defaultRowHeight="14.4" outlineLevelRow="5" outlineLevelCol="3"/>
  <cols>
    <col min="1" max="1" width="41.2222222222222" customWidth="1"/>
    <col min="2" max="2" width="25.7777777777778" customWidth="1"/>
    <col min="3" max="3" width="14.2222222222222" customWidth="1"/>
    <col min="4" max="4" width="17" customWidth="1"/>
  </cols>
  <sheetData>
    <row r="1" ht="24" spans="1:4">
      <c r="A1" s="149" t="s">
        <v>13</v>
      </c>
      <c r="B1" s="164"/>
      <c r="C1" s="164"/>
      <c r="D1" s="51"/>
    </row>
    <row r="2" ht="16" customHeight="1" spans="1:4">
      <c r="A2" s="54"/>
      <c r="B2" s="54"/>
      <c r="C2" s="165" t="s">
        <v>57</v>
      </c>
      <c r="D2" s="51"/>
    </row>
    <row r="3" s="163" customFormat="1" ht="31" customHeight="1" spans="1:3">
      <c r="A3" s="166" t="s">
        <v>1517</v>
      </c>
      <c r="B3" s="166" t="s">
        <v>1105</v>
      </c>
      <c r="C3" s="166" t="s">
        <v>28</v>
      </c>
    </row>
    <row r="4" s="163" customFormat="1" ht="45" customHeight="1" spans="1:3">
      <c r="A4" s="167" t="s">
        <v>1518</v>
      </c>
      <c r="B4" s="168">
        <v>4</v>
      </c>
      <c r="C4" s="166"/>
    </row>
    <row r="5" s="163" customFormat="1" ht="31" customHeight="1" spans="1:3">
      <c r="A5" s="166"/>
      <c r="B5" s="166"/>
      <c r="C5" s="166"/>
    </row>
    <row r="6" s="163" customFormat="1" ht="31" customHeight="1" spans="1:3">
      <c r="A6" s="166"/>
      <c r="B6" s="166"/>
      <c r="C6" s="166"/>
    </row>
  </sheetData>
  <mergeCells count="1">
    <mergeCell ref="A1:C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C14" sqref="C14"/>
    </sheetView>
  </sheetViews>
  <sheetFormatPr defaultColWidth="8.88888888888889" defaultRowHeight="14.4" outlineLevelCol="5"/>
  <cols>
    <col min="1" max="1" width="21.2222222222222" customWidth="1"/>
    <col min="2" max="3" width="17.8888888888889" customWidth="1"/>
    <col min="4" max="4" width="24.4444444444444" customWidth="1"/>
    <col min="5" max="6" width="16.8888888888889" customWidth="1"/>
  </cols>
  <sheetData>
    <row r="1" ht="33" customHeight="1" spans="1:6">
      <c r="A1" s="149" t="s">
        <v>14</v>
      </c>
      <c r="B1" s="149"/>
      <c r="C1" s="149"/>
      <c r="D1" s="149"/>
      <c r="E1" s="149"/>
      <c r="F1" s="149"/>
    </row>
    <row r="2" s="148" customFormat="1" ht="15.6" spans="1:6">
      <c r="A2" s="150"/>
      <c r="B2" s="151"/>
      <c r="C2" s="151"/>
      <c r="D2" s="150"/>
      <c r="E2" s="151"/>
      <c r="F2" s="152" t="s">
        <v>57</v>
      </c>
    </row>
    <row r="3" ht="15.6" spans="1:6">
      <c r="A3" s="153" t="s">
        <v>1104</v>
      </c>
      <c r="B3" s="153"/>
      <c r="C3" s="153"/>
      <c r="D3" s="153" t="s">
        <v>1302</v>
      </c>
      <c r="E3" s="153"/>
      <c r="F3" s="154"/>
    </row>
    <row r="4" ht="15.6" spans="1:6">
      <c r="A4" s="153" t="s">
        <v>1519</v>
      </c>
      <c r="B4" s="153" t="s">
        <v>25</v>
      </c>
      <c r="C4" s="153" t="s">
        <v>1105</v>
      </c>
      <c r="D4" s="153" t="s">
        <v>1519</v>
      </c>
      <c r="E4" s="153" t="s">
        <v>25</v>
      </c>
      <c r="F4" s="153" t="s">
        <v>1105</v>
      </c>
    </row>
    <row r="5" ht="15.6" spans="1:6">
      <c r="A5" s="155" t="s">
        <v>1520</v>
      </c>
      <c r="B5" s="156">
        <v>17907.13</v>
      </c>
      <c r="C5" s="156">
        <v>18300</v>
      </c>
      <c r="D5" s="157" t="s">
        <v>1521</v>
      </c>
      <c r="E5" s="156">
        <v>18013.52</v>
      </c>
      <c r="F5" s="158">
        <v>19527</v>
      </c>
    </row>
    <row r="6" ht="15.6" spans="1:6">
      <c r="A6" s="155" t="s">
        <v>1522</v>
      </c>
      <c r="B6" s="156">
        <v>265.69</v>
      </c>
      <c r="C6" s="156">
        <v>300</v>
      </c>
      <c r="D6" s="159"/>
      <c r="E6" s="156"/>
      <c r="F6" s="154"/>
    </row>
    <row r="7" ht="15.6" spans="1:6">
      <c r="A7" s="155" t="s">
        <v>1523</v>
      </c>
      <c r="B7" s="156">
        <v>2141</v>
      </c>
      <c r="C7" s="156">
        <v>2312</v>
      </c>
      <c r="D7" s="159"/>
      <c r="E7" s="156"/>
      <c r="F7" s="154"/>
    </row>
    <row r="8" ht="31.2" spans="1:6">
      <c r="A8" s="155" t="s">
        <v>1524</v>
      </c>
      <c r="B8" s="156">
        <v>0</v>
      </c>
      <c r="C8" s="156"/>
      <c r="D8" s="159"/>
      <c r="E8" s="156"/>
      <c r="F8" s="154"/>
    </row>
    <row r="9" ht="15.6" spans="1:6">
      <c r="A9" s="155" t="s">
        <v>1525</v>
      </c>
      <c r="B9" s="156">
        <v>0</v>
      </c>
      <c r="C9" s="156"/>
      <c r="D9" s="159"/>
      <c r="E9" s="156"/>
      <c r="F9" s="154"/>
    </row>
    <row r="10" ht="15.6" spans="1:6">
      <c r="A10" s="155" t="s">
        <v>1526</v>
      </c>
      <c r="B10" s="156"/>
      <c r="C10" s="156"/>
      <c r="D10" s="157" t="s">
        <v>1527</v>
      </c>
      <c r="E10" s="156">
        <v>0.4</v>
      </c>
      <c r="F10" s="154"/>
    </row>
    <row r="11" ht="15.6" spans="1:6">
      <c r="A11" s="155" t="s">
        <v>1528</v>
      </c>
      <c r="B11" s="156"/>
      <c r="C11" s="156"/>
      <c r="D11" s="159"/>
      <c r="E11" s="156"/>
      <c r="F11" s="154"/>
    </row>
    <row r="12" ht="15.6" spans="1:6">
      <c r="A12" s="155" t="s">
        <v>1529</v>
      </c>
      <c r="B12" s="156">
        <v>61.52</v>
      </c>
      <c r="C12" s="156">
        <v>60</v>
      </c>
      <c r="D12" s="157" t="s">
        <v>1530</v>
      </c>
      <c r="E12" s="156">
        <v>43.83</v>
      </c>
      <c r="F12" s="158">
        <v>75</v>
      </c>
    </row>
    <row r="13" ht="15.6" spans="1:6">
      <c r="A13" s="155" t="s">
        <v>1531</v>
      </c>
      <c r="B13" s="156">
        <f>B5+B6+B7+B12+B10</f>
        <v>20375.34</v>
      </c>
      <c r="C13" s="156">
        <f>C5+C6+C7+C12+C10</f>
        <v>20972</v>
      </c>
      <c r="D13" s="157" t="s">
        <v>1532</v>
      </c>
      <c r="E13" s="156">
        <f>E5+E10+E12</f>
        <v>18057.75</v>
      </c>
      <c r="F13" s="156">
        <f>F5+F10+F12</f>
        <v>19602</v>
      </c>
    </row>
    <row r="14" ht="15.6" spans="1:6">
      <c r="A14" s="155" t="s">
        <v>1533</v>
      </c>
      <c r="B14" s="156"/>
      <c r="C14" s="156"/>
      <c r="D14" s="157" t="s">
        <v>1534</v>
      </c>
      <c r="E14" s="156">
        <v>0</v>
      </c>
      <c r="F14" s="154"/>
    </row>
    <row r="15" ht="15.6" spans="1:6">
      <c r="A15" s="155" t="s">
        <v>1535</v>
      </c>
      <c r="B15" s="156">
        <v>0</v>
      </c>
      <c r="C15" s="156"/>
      <c r="D15" s="157" t="s">
        <v>1536</v>
      </c>
      <c r="E15" s="156"/>
      <c r="F15" s="154"/>
    </row>
    <row r="16" ht="15.6" spans="1:6">
      <c r="A16" s="155" t="s">
        <v>1537</v>
      </c>
      <c r="B16" s="156">
        <f t="shared" ref="B16:F16" si="0">B13+B14+B15</f>
        <v>20375.34</v>
      </c>
      <c r="C16" s="156">
        <f t="shared" si="0"/>
        <v>20972</v>
      </c>
      <c r="D16" s="157" t="s">
        <v>1538</v>
      </c>
      <c r="E16" s="156">
        <f t="shared" si="0"/>
        <v>18057.75</v>
      </c>
      <c r="F16" s="156">
        <f t="shared" si="0"/>
        <v>19602</v>
      </c>
    </row>
    <row r="17" ht="15.6" spans="1:6">
      <c r="A17" s="156" t="s">
        <v>1539</v>
      </c>
      <c r="B17" s="156" t="s">
        <v>1539</v>
      </c>
      <c r="C17" s="156"/>
      <c r="D17" s="157" t="s">
        <v>1540</v>
      </c>
      <c r="E17" s="156">
        <f>B16-E16</f>
        <v>2317.59</v>
      </c>
      <c r="F17" s="156">
        <f>C16-F16</f>
        <v>1370</v>
      </c>
    </row>
    <row r="18" ht="15.6" spans="1:6">
      <c r="A18" s="155" t="s">
        <v>1541</v>
      </c>
      <c r="B18" s="156">
        <v>16885.58</v>
      </c>
      <c r="C18" s="160">
        <v>19203</v>
      </c>
      <c r="D18" s="157" t="s">
        <v>1542</v>
      </c>
      <c r="E18" s="156">
        <f>B18+E17</f>
        <v>19203.17</v>
      </c>
      <c r="F18" s="156">
        <f>C18+F17</f>
        <v>20573</v>
      </c>
    </row>
    <row r="19" ht="15.6" spans="1:6">
      <c r="A19" s="153" t="s">
        <v>1543</v>
      </c>
      <c r="B19" s="161">
        <f t="shared" ref="B19:F19" si="1">B16+B18</f>
        <v>37260.92</v>
      </c>
      <c r="C19" s="161">
        <f t="shared" si="1"/>
        <v>40175</v>
      </c>
      <c r="D19" s="162" t="s">
        <v>1543</v>
      </c>
      <c r="E19" s="161">
        <f t="shared" si="1"/>
        <v>37260.92</v>
      </c>
      <c r="F19" s="161">
        <f t="shared" si="1"/>
        <v>40175</v>
      </c>
    </row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8.88888888888889" defaultRowHeight="14.4" outlineLevelRow="5" outlineLevelCol="6"/>
  <cols>
    <col min="1" max="1" width="15.2222222222222" customWidth="1"/>
    <col min="2" max="7" width="16.6666666666667" customWidth="1"/>
    <col min="8" max="8" width="15.2222222222222" customWidth="1"/>
  </cols>
  <sheetData>
    <row r="1" ht="21.6" spans="1:7">
      <c r="A1" s="138" t="s">
        <v>15</v>
      </c>
      <c r="B1" s="138"/>
      <c r="C1" s="138"/>
      <c r="D1" s="138"/>
      <c r="E1" s="138"/>
      <c r="F1" s="138"/>
      <c r="G1" s="138"/>
    </row>
    <row r="2" spans="1:7">
      <c r="A2" s="145"/>
      <c r="B2" s="145"/>
      <c r="C2" s="139"/>
      <c r="D2" s="139"/>
      <c r="E2" s="139"/>
      <c r="F2" s="139"/>
      <c r="G2" s="140" t="s">
        <v>1301</v>
      </c>
    </row>
    <row r="3" spans="1:7">
      <c r="A3" s="141" t="s">
        <v>1544</v>
      </c>
      <c r="B3" s="141" t="s">
        <v>1545</v>
      </c>
      <c r="C3" s="141"/>
      <c r="D3" s="141"/>
      <c r="E3" s="141" t="s">
        <v>1546</v>
      </c>
      <c r="F3" s="141"/>
      <c r="G3" s="141"/>
    </row>
    <row r="4" spans="1:7">
      <c r="A4" s="141"/>
      <c r="B4" s="146"/>
      <c r="C4" s="141" t="s">
        <v>1547</v>
      </c>
      <c r="D4" s="141" t="s">
        <v>1548</v>
      </c>
      <c r="E4" s="146"/>
      <c r="F4" s="141" t="s">
        <v>1547</v>
      </c>
      <c r="G4" s="141" t="s">
        <v>1548</v>
      </c>
    </row>
    <row r="5" ht="20" customHeight="1" spans="1:7">
      <c r="A5" s="141" t="s">
        <v>1549</v>
      </c>
      <c r="B5" s="141" t="s">
        <v>1550</v>
      </c>
      <c r="C5" s="141" t="s">
        <v>1551</v>
      </c>
      <c r="D5" s="141" t="s">
        <v>1552</v>
      </c>
      <c r="E5" s="141" t="s">
        <v>1553</v>
      </c>
      <c r="F5" s="141" t="s">
        <v>1554</v>
      </c>
      <c r="G5" s="141" t="s">
        <v>1555</v>
      </c>
    </row>
    <row r="6" ht="31" customHeight="1" spans="1:7">
      <c r="A6" s="143" t="s">
        <v>1556</v>
      </c>
      <c r="B6" s="147">
        <v>55.66</v>
      </c>
      <c r="C6" s="147">
        <v>29.2</v>
      </c>
      <c r="D6" s="147">
        <v>26.45</v>
      </c>
      <c r="E6" s="147">
        <f>F6+G6</f>
        <v>55.42</v>
      </c>
      <c r="F6" s="147">
        <v>28.97</v>
      </c>
      <c r="G6" s="147">
        <v>26.45</v>
      </c>
    </row>
  </sheetData>
  <mergeCells count="4">
    <mergeCell ref="A1:G1"/>
    <mergeCell ref="B3:D3"/>
    <mergeCell ref="E3:G3"/>
    <mergeCell ref="A3:A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1" sqref="A1:D1"/>
    </sheetView>
  </sheetViews>
  <sheetFormatPr defaultColWidth="8.88888888888889" defaultRowHeight="14.4" outlineLevelCol="3"/>
  <cols>
    <col min="1" max="4" width="22.3333333333333" customWidth="1"/>
  </cols>
  <sheetData>
    <row r="1" ht="24" spans="1:4">
      <c r="A1" s="137" t="s">
        <v>16</v>
      </c>
      <c r="B1" s="138"/>
      <c r="C1" s="138"/>
      <c r="D1" s="138"/>
    </row>
    <row r="2" spans="1:4">
      <c r="A2" s="139"/>
      <c r="B2" s="139"/>
      <c r="C2" s="139"/>
      <c r="D2" s="140" t="s">
        <v>1301</v>
      </c>
    </row>
    <row r="3" spans="1:4">
      <c r="A3" s="141" t="s">
        <v>1557</v>
      </c>
      <c r="B3" s="141" t="s">
        <v>1558</v>
      </c>
      <c r="C3" s="141" t="s">
        <v>1559</v>
      </c>
      <c r="D3" s="141" t="s">
        <v>1560</v>
      </c>
    </row>
    <row r="4" spans="1:4">
      <c r="A4" s="142" t="s">
        <v>1561</v>
      </c>
      <c r="B4" s="143" t="s">
        <v>1562</v>
      </c>
      <c r="C4" s="144">
        <f>C5+C7</f>
        <v>13.53</v>
      </c>
      <c r="D4" s="144">
        <v>13.53</v>
      </c>
    </row>
    <row r="5" spans="1:4">
      <c r="A5" s="142" t="s">
        <v>1563</v>
      </c>
      <c r="B5" s="143" t="s">
        <v>1551</v>
      </c>
      <c r="C5" s="144">
        <v>6.08</v>
      </c>
      <c r="D5" s="144">
        <v>6.08</v>
      </c>
    </row>
    <row r="6" spans="1:4">
      <c r="A6" s="142" t="s">
        <v>1564</v>
      </c>
      <c r="B6" s="143" t="s">
        <v>1552</v>
      </c>
      <c r="C6" s="144">
        <v>5.27</v>
      </c>
      <c r="D6" s="144">
        <v>5.27</v>
      </c>
    </row>
    <row r="7" spans="1:4">
      <c r="A7" s="142" t="s">
        <v>1565</v>
      </c>
      <c r="B7" s="143" t="s">
        <v>1566</v>
      </c>
      <c r="C7" s="144">
        <v>7.45</v>
      </c>
      <c r="D7" s="144">
        <v>7.45</v>
      </c>
    </row>
    <row r="8" spans="1:4">
      <c r="A8" s="142" t="s">
        <v>1564</v>
      </c>
      <c r="B8" s="143" t="s">
        <v>1554</v>
      </c>
      <c r="C8" s="144">
        <v>7.42</v>
      </c>
      <c r="D8" s="144">
        <v>7.42</v>
      </c>
    </row>
    <row r="9" spans="1:4">
      <c r="A9" s="142" t="s">
        <v>1567</v>
      </c>
      <c r="B9" s="143" t="s">
        <v>1568</v>
      </c>
      <c r="C9" s="144">
        <f>C10+C11</f>
        <v>1.43</v>
      </c>
      <c r="D9" s="144">
        <v>1.43</v>
      </c>
    </row>
    <row r="10" spans="1:4">
      <c r="A10" s="142" t="s">
        <v>1563</v>
      </c>
      <c r="B10" s="143" t="s">
        <v>1569</v>
      </c>
      <c r="C10" s="144">
        <v>1.35</v>
      </c>
      <c r="D10" s="144">
        <v>1.35</v>
      </c>
    </row>
    <row r="11" spans="1:4">
      <c r="A11" s="142" t="s">
        <v>1565</v>
      </c>
      <c r="B11" s="143" t="s">
        <v>1570</v>
      </c>
      <c r="C11" s="144">
        <v>0.08</v>
      </c>
      <c r="D11" s="144">
        <v>0.08</v>
      </c>
    </row>
    <row r="12" spans="1:4">
      <c r="A12" s="142" t="s">
        <v>1571</v>
      </c>
      <c r="B12" s="143" t="s">
        <v>1572</v>
      </c>
      <c r="C12" s="144">
        <f>C13+C14</f>
        <v>1.47</v>
      </c>
      <c r="D12" s="144">
        <v>1.47</v>
      </c>
    </row>
    <row r="13" spans="1:4">
      <c r="A13" s="142" t="s">
        <v>1563</v>
      </c>
      <c r="B13" s="143" t="s">
        <v>1573</v>
      </c>
      <c r="C13" s="144">
        <v>0.76</v>
      </c>
      <c r="D13" s="144">
        <v>0.76</v>
      </c>
    </row>
    <row r="14" spans="1:4">
      <c r="A14" s="142" t="s">
        <v>1565</v>
      </c>
      <c r="B14" s="143" t="s">
        <v>1574</v>
      </c>
      <c r="C14" s="144">
        <v>0.71</v>
      </c>
      <c r="D14" s="144">
        <v>0.71</v>
      </c>
    </row>
    <row r="15" spans="1:4">
      <c r="A15" s="142" t="s">
        <v>1575</v>
      </c>
      <c r="B15" s="143" t="s">
        <v>1576</v>
      </c>
      <c r="C15" s="144">
        <f>C16+C19</f>
        <v>2.79</v>
      </c>
      <c r="D15" s="144">
        <v>2.79</v>
      </c>
    </row>
    <row r="16" spans="1:4">
      <c r="A16" s="142" t="s">
        <v>1563</v>
      </c>
      <c r="B16" s="143" t="s">
        <v>1577</v>
      </c>
      <c r="C16" s="144">
        <v>2.2</v>
      </c>
      <c r="D16" s="144">
        <v>2.2</v>
      </c>
    </row>
    <row r="17" spans="1:4">
      <c r="A17" s="142" t="s">
        <v>1578</v>
      </c>
      <c r="B17" s="143"/>
      <c r="C17" s="144">
        <v>2.2</v>
      </c>
      <c r="D17" s="144">
        <v>2.2</v>
      </c>
    </row>
    <row r="18" spans="1:4">
      <c r="A18" s="142" t="s">
        <v>1579</v>
      </c>
      <c r="B18" s="143" t="s">
        <v>1580</v>
      </c>
      <c r="C18" s="144">
        <v>0</v>
      </c>
      <c r="D18" s="144">
        <v>0</v>
      </c>
    </row>
    <row r="19" spans="1:4">
      <c r="A19" s="142" t="s">
        <v>1565</v>
      </c>
      <c r="B19" s="143" t="s">
        <v>1581</v>
      </c>
      <c r="C19" s="144">
        <v>0.59</v>
      </c>
      <c r="D19" s="144">
        <v>0.59</v>
      </c>
    </row>
    <row r="20" spans="1:4">
      <c r="A20" s="142" t="s">
        <v>1578</v>
      </c>
      <c r="B20" s="143"/>
      <c r="C20" s="144">
        <v>0.52</v>
      </c>
      <c r="D20" s="144">
        <v>0.52</v>
      </c>
    </row>
    <row r="21" spans="1:4">
      <c r="A21" s="142" t="s">
        <v>1582</v>
      </c>
      <c r="B21" s="143" t="s">
        <v>1583</v>
      </c>
      <c r="C21" s="144">
        <v>0.07</v>
      </c>
      <c r="D21" s="144">
        <v>0.07</v>
      </c>
    </row>
    <row r="22" spans="1:4">
      <c r="A22" s="142" t="s">
        <v>1584</v>
      </c>
      <c r="B22" s="143" t="s">
        <v>1585</v>
      </c>
      <c r="C22" s="144">
        <f>C23+C24</f>
        <v>1.69</v>
      </c>
      <c r="D22" s="144">
        <v>1.69</v>
      </c>
    </row>
    <row r="23" spans="1:4">
      <c r="A23" s="142" t="s">
        <v>1563</v>
      </c>
      <c r="B23" s="143" t="s">
        <v>1586</v>
      </c>
      <c r="C23" s="144">
        <v>0.85</v>
      </c>
      <c r="D23" s="144">
        <v>0.85</v>
      </c>
    </row>
    <row r="24" spans="1:4">
      <c r="A24" s="142" t="s">
        <v>1565</v>
      </c>
      <c r="B24" s="143" t="s">
        <v>1587</v>
      </c>
      <c r="C24" s="144">
        <v>0.84</v>
      </c>
      <c r="D24" s="144">
        <v>0.84</v>
      </c>
    </row>
  </sheetData>
  <mergeCells count="1">
    <mergeCell ref="A1:D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1" sqref="A1:D1"/>
    </sheetView>
  </sheetViews>
  <sheetFormatPr defaultColWidth="8.88888888888889" defaultRowHeight="14.4" outlineLevelCol="3"/>
  <cols>
    <col min="1" max="1" width="29.3333333333333" customWidth="1"/>
    <col min="2" max="2" width="16.7777777777778" customWidth="1"/>
    <col min="3" max="3" width="17.8888888888889" customWidth="1"/>
    <col min="4" max="4" width="21.8888888888889" customWidth="1"/>
  </cols>
  <sheetData>
    <row r="1" ht="24" spans="1:4">
      <c r="A1" s="130" t="s">
        <v>17</v>
      </c>
      <c r="B1" s="131"/>
      <c r="C1" s="131"/>
      <c r="D1" s="131"/>
    </row>
    <row r="2" ht="23" customHeight="1" spans="1:4">
      <c r="A2" s="132" t="s">
        <v>1588</v>
      </c>
      <c r="B2" s="132"/>
      <c r="C2" s="132"/>
      <c r="D2" s="132"/>
    </row>
    <row r="3" spans="1:4">
      <c r="A3" s="133" t="s">
        <v>1405</v>
      </c>
      <c r="B3" s="133" t="s">
        <v>1549</v>
      </c>
      <c r="C3" s="133" t="s">
        <v>1559</v>
      </c>
      <c r="D3" s="133" t="s">
        <v>1560</v>
      </c>
    </row>
    <row r="4" ht="31" customHeight="1" spans="1:4">
      <c r="A4" s="134" t="s">
        <v>1589</v>
      </c>
      <c r="B4" s="135" t="s">
        <v>1550</v>
      </c>
      <c r="C4" s="136">
        <v>55.66</v>
      </c>
      <c r="D4" s="136">
        <v>55.66</v>
      </c>
    </row>
    <row r="5" ht="31" customHeight="1" spans="1:4">
      <c r="A5" s="134" t="s">
        <v>1590</v>
      </c>
      <c r="B5" s="135" t="s">
        <v>1551</v>
      </c>
      <c r="C5" s="136">
        <v>29.2</v>
      </c>
      <c r="D5" s="136">
        <v>29.2</v>
      </c>
    </row>
    <row r="6" ht="31" customHeight="1" spans="1:4">
      <c r="A6" s="134" t="s">
        <v>1591</v>
      </c>
      <c r="B6" s="135" t="s">
        <v>1552</v>
      </c>
      <c r="C6" s="136">
        <v>26.45</v>
      </c>
      <c r="D6" s="136">
        <v>26.45</v>
      </c>
    </row>
    <row r="7" ht="31" customHeight="1" spans="1:4">
      <c r="A7" s="134" t="s">
        <v>1592</v>
      </c>
      <c r="B7" s="135" t="s">
        <v>1553</v>
      </c>
      <c r="C7" s="136">
        <v>0</v>
      </c>
      <c r="D7" s="136">
        <v>0</v>
      </c>
    </row>
    <row r="8" ht="31" customHeight="1" spans="1:4">
      <c r="A8" s="134" t="s">
        <v>1590</v>
      </c>
      <c r="B8" s="135" t="s">
        <v>1554</v>
      </c>
      <c r="C8" s="136">
        <v>0</v>
      </c>
      <c r="D8" s="136">
        <v>0</v>
      </c>
    </row>
    <row r="9" ht="31" customHeight="1" spans="1:4">
      <c r="A9" s="134" t="s">
        <v>1591</v>
      </c>
      <c r="B9" s="135" t="s">
        <v>1555</v>
      </c>
      <c r="C9" s="136">
        <v>0</v>
      </c>
      <c r="D9" s="136">
        <v>0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A1" sqref="A1:D1"/>
    </sheetView>
  </sheetViews>
  <sheetFormatPr defaultColWidth="8.88888888888889" defaultRowHeight="14.4" outlineLevelCol="4"/>
  <cols>
    <col min="1" max="1" width="11.6666666666667" customWidth="1"/>
    <col min="2" max="2" width="35.6666666666667" customWidth="1"/>
    <col min="3" max="3" width="24.5555555555556" customWidth="1"/>
    <col min="4" max="4" width="18.3333333333333" customWidth="1"/>
    <col min="5" max="5" width="8.88888888888889" style="54"/>
  </cols>
  <sheetData>
    <row r="1" ht="24" spans="1:4">
      <c r="A1" s="106" t="s">
        <v>18</v>
      </c>
      <c r="B1" s="106"/>
      <c r="C1" s="106"/>
      <c r="D1" s="106"/>
    </row>
    <row r="2" ht="15.6" spans="1:4">
      <c r="A2" s="107"/>
      <c r="B2" s="108"/>
      <c r="C2" s="109" t="s">
        <v>57</v>
      </c>
      <c r="D2" s="109"/>
    </row>
    <row r="3" ht="15.6" spans="1:4">
      <c r="A3" s="110" t="s">
        <v>23</v>
      </c>
      <c r="B3" s="110" t="s">
        <v>58</v>
      </c>
      <c r="C3" s="111" t="s">
        <v>1105</v>
      </c>
      <c r="D3" s="112" t="s">
        <v>1593</v>
      </c>
    </row>
    <row r="4" ht="16" customHeight="1" spans="1:4">
      <c r="A4" s="113" t="s">
        <v>1594</v>
      </c>
      <c r="B4" s="114"/>
      <c r="C4" s="115">
        <f>C5+C10+C21+C29+C34+C37+C40+C44+C46+C52+C54+C57+C58</f>
        <v>379082.54</v>
      </c>
      <c r="D4" s="116"/>
    </row>
    <row r="5" ht="16" customHeight="1" spans="1:5">
      <c r="A5" s="117" t="s">
        <v>1595</v>
      </c>
      <c r="B5" s="118" t="s">
        <v>1596</v>
      </c>
      <c r="C5" s="115">
        <f>SUM(C6:C9)</f>
        <v>143517.34</v>
      </c>
      <c r="D5" s="116"/>
      <c r="E5" s="54">
        <v>1</v>
      </c>
    </row>
    <row r="6" ht="16" customHeight="1" spans="1:4">
      <c r="A6" s="119" t="s">
        <v>1597</v>
      </c>
      <c r="B6" s="119" t="s">
        <v>1598</v>
      </c>
      <c r="C6" s="120">
        <v>91773</v>
      </c>
      <c r="D6" s="116"/>
    </row>
    <row r="7" ht="16" customHeight="1" spans="1:4">
      <c r="A7" s="119" t="s">
        <v>1599</v>
      </c>
      <c r="B7" s="119" t="s">
        <v>1600</v>
      </c>
      <c r="C7" s="120">
        <f>13445+3621+8000+4000</f>
        <v>29066</v>
      </c>
      <c r="D7" s="116"/>
    </row>
    <row r="8" ht="16" customHeight="1" spans="1:4">
      <c r="A8" s="119" t="s">
        <v>1601</v>
      </c>
      <c r="B8" s="119" t="s">
        <v>1602</v>
      </c>
      <c r="C8" s="120">
        <f>8969+1526+10+3000</f>
        <v>13505</v>
      </c>
      <c r="D8" s="116"/>
    </row>
    <row r="9" ht="16" customHeight="1" spans="1:4">
      <c r="A9" s="119" t="s">
        <v>1603</v>
      </c>
      <c r="B9" s="119" t="s">
        <v>1604</v>
      </c>
      <c r="C9" s="120">
        <v>9173.33999999997</v>
      </c>
      <c r="D9" s="116"/>
    </row>
    <row r="10" ht="16" customHeight="1" spans="1:5">
      <c r="A10" s="117" t="s">
        <v>1605</v>
      </c>
      <c r="B10" s="118" t="s">
        <v>1606</v>
      </c>
      <c r="C10" s="115">
        <f>SUM(C11:C20)</f>
        <v>31708.66</v>
      </c>
      <c r="D10" s="116"/>
      <c r="E10" s="54">
        <v>1</v>
      </c>
    </row>
    <row r="11" ht="16" customHeight="1" spans="1:4">
      <c r="A11" s="119" t="s">
        <v>1607</v>
      </c>
      <c r="B11" s="119" t="s">
        <v>1608</v>
      </c>
      <c r="C11" s="120">
        <f>14424+170-1314.34</f>
        <v>13279.66</v>
      </c>
      <c r="D11" s="116"/>
    </row>
    <row r="12" ht="16" customHeight="1" spans="1:4">
      <c r="A12" s="119" t="s">
        <v>1609</v>
      </c>
      <c r="B12" s="119" t="s">
        <v>1610</v>
      </c>
      <c r="C12" s="120">
        <f>300-10</f>
        <v>290</v>
      </c>
      <c r="D12" s="116"/>
    </row>
    <row r="13" ht="16" customHeight="1" spans="1:4">
      <c r="A13" s="119" t="s">
        <v>1611</v>
      </c>
      <c r="B13" s="119" t="s">
        <v>1612</v>
      </c>
      <c r="C13" s="120">
        <f>623+10</f>
        <v>633</v>
      </c>
      <c r="D13" s="116"/>
    </row>
    <row r="14" ht="16" customHeight="1" spans="1:4">
      <c r="A14" s="119" t="s">
        <v>1613</v>
      </c>
      <c r="B14" s="119" t="s">
        <v>1614</v>
      </c>
      <c r="C14" s="120">
        <v>900</v>
      </c>
      <c r="D14" s="116"/>
    </row>
    <row r="15" ht="16" customHeight="1" spans="1:4">
      <c r="A15" s="119" t="s">
        <v>1615</v>
      </c>
      <c r="B15" s="119" t="s">
        <v>1616</v>
      </c>
      <c r="C15" s="120">
        <f>896+3000</f>
        <v>3896</v>
      </c>
      <c r="D15" s="116"/>
    </row>
    <row r="16" ht="16" customHeight="1" spans="1:4">
      <c r="A16" s="119" t="s">
        <v>1617</v>
      </c>
      <c r="B16" s="119" t="s">
        <v>1618</v>
      </c>
      <c r="C16" s="120">
        <v>178</v>
      </c>
      <c r="D16" s="116"/>
    </row>
    <row r="17" ht="16" customHeight="1" spans="1:4">
      <c r="A17" s="121">
        <v>50207</v>
      </c>
      <c r="B17" s="121" t="s">
        <v>1619</v>
      </c>
      <c r="C17" s="122"/>
      <c r="D17" s="116"/>
    </row>
    <row r="18" ht="16" customHeight="1" spans="1:4">
      <c r="A18" s="119" t="s">
        <v>1620</v>
      </c>
      <c r="B18" s="119" t="s">
        <v>1621</v>
      </c>
      <c r="C18" s="120">
        <v>620</v>
      </c>
      <c r="D18" s="116"/>
    </row>
    <row r="19" ht="16" customHeight="1" spans="1:4">
      <c r="A19" s="119" t="s">
        <v>1622</v>
      </c>
      <c r="B19" s="119" t="s">
        <v>1623</v>
      </c>
      <c r="C19" s="120">
        <v>500</v>
      </c>
      <c r="D19" s="116"/>
    </row>
    <row r="20" ht="16" customHeight="1" spans="1:4">
      <c r="A20" s="119" t="s">
        <v>1624</v>
      </c>
      <c r="B20" s="119" t="s">
        <v>1625</v>
      </c>
      <c r="C20" s="120">
        <v>11412</v>
      </c>
      <c r="D20" s="116"/>
    </row>
    <row r="21" ht="16" customHeight="1" spans="1:5">
      <c r="A21" s="117" t="s">
        <v>1626</v>
      </c>
      <c r="B21" s="118" t="s">
        <v>1627</v>
      </c>
      <c r="C21" s="115">
        <f>SUM(C22:C28)</f>
        <v>63183.6</v>
      </c>
      <c r="D21" s="116"/>
      <c r="E21" s="54">
        <v>1</v>
      </c>
    </row>
    <row r="22" ht="16" customHeight="1" spans="1:4">
      <c r="A22" s="119" t="s">
        <v>1628</v>
      </c>
      <c r="B22" s="119" t="s">
        <v>1629</v>
      </c>
      <c r="C22" s="122"/>
      <c r="D22" s="116"/>
    </row>
    <row r="23" ht="16" customHeight="1" spans="1:4">
      <c r="A23" s="119" t="s">
        <v>1630</v>
      </c>
      <c r="B23" s="119" t="s">
        <v>1631</v>
      </c>
      <c r="C23" s="120">
        <v>57755.6</v>
      </c>
      <c r="D23" s="116"/>
    </row>
    <row r="24" ht="16" customHeight="1" spans="1:4">
      <c r="A24" s="119" t="s">
        <v>1632</v>
      </c>
      <c r="B24" s="119" t="s">
        <v>1633</v>
      </c>
      <c r="C24" s="120">
        <v>68</v>
      </c>
      <c r="D24" s="116"/>
    </row>
    <row r="25" ht="16" customHeight="1" spans="1:4">
      <c r="A25" s="119" t="s">
        <v>1634</v>
      </c>
      <c r="B25" s="119" t="s">
        <v>1635</v>
      </c>
      <c r="C25" s="123">
        <v>3000</v>
      </c>
      <c r="D25" s="116"/>
    </row>
    <row r="26" ht="16" customHeight="1" spans="1:4">
      <c r="A26" s="119" t="s">
        <v>1636</v>
      </c>
      <c r="B26" s="119" t="s">
        <v>1637</v>
      </c>
      <c r="C26" s="120">
        <v>2000</v>
      </c>
      <c r="D26" s="116"/>
    </row>
    <row r="27" ht="16" customHeight="1" spans="1:4">
      <c r="A27" s="121" t="s">
        <v>1638</v>
      </c>
      <c r="B27" s="121" t="s">
        <v>1639</v>
      </c>
      <c r="C27" s="122"/>
      <c r="D27" s="116"/>
    </row>
    <row r="28" ht="16" customHeight="1" spans="1:4">
      <c r="A28" s="119" t="s">
        <v>1640</v>
      </c>
      <c r="B28" s="119" t="s">
        <v>1641</v>
      </c>
      <c r="C28" s="120">
        <v>360</v>
      </c>
      <c r="D28" s="116"/>
    </row>
    <row r="29" ht="16" customHeight="1" spans="1:5">
      <c r="A29" s="117" t="s">
        <v>1642</v>
      </c>
      <c r="B29" s="118" t="s">
        <v>1643</v>
      </c>
      <c r="C29" s="115">
        <f>SUM(C30:C33)</f>
        <v>12686.76</v>
      </c>
      <c r="D29" s="116"/>
      <c r="E29" s="54">
        <v>1</v>
      </c>
    </row>
    <row r="30" ht="16" customHeight="1" spans="1:4">
      <c r="A30" s="121" t="s">
        <v>1644</v>
      </c>
      <c r="B30" s="121" t="s">
        <v>1629</v>
      </c>
      <c r="C30" s="122"/>
      <c r="D30" s="116"/>
    </row>
    <row r="31" ht="16" customHeight="1" spans="1:4">
      <c r="A31" s="119" t="s">
        <v>1645</v>
      </c>
      <c r="B31" s="119" t="s">
        <v>1631</v>
      </c>
      <c r="C31" s="120">
        <v>12586.76</v>
      </c>
      <c r="D31" s="116"/>
    </row>
    <row r="32" ht="16" customHeight="1" spans="1:4">
      <c r="A32" s="119" t="s">
        <v>1646</v>
      </c>
      <c r="B32" s="119" t="s">
        <v>1637</v>
      </c>
      <c r="C32" s="120">
        <v>100</v>
      </c>
      <c r="D32" s="116"/>
    </row>
    <row r="33" ht="16" customHeight="1" spans="1:4">
      <c r="A33" s="119" t="s">
        <v>1647</v>
      </c>
      <c r="B33" s="119" t="s">
        <v>1641</v>
      </c>
      <c r="C33" s="120"/>
      <c r="D33" s="116"/>
    </row>
    <row r="34" ht="16" customHeight="1" spans="1:5">
      <c r="A34" s="117" t="s">
        <v>1648</v>
      </c>
      <c r="B34" s="118" t="s">
        <v>1649</v>
      </c>
      <c r="C34" s="115">
        <f>SUM(C35:C36)</f>
        <v>38055.13</v>
      </c>
      <c r="D34" s="116"/>
      <c r="E34" s="54">
        <v>1</v>
      </c>
    </row>
    <row r="35" ht="16" customHeight="1" spans="1:4">
      <c r="A35" s="119" t="s">
        <v>1650</v>
      </c>
      <c r="B35" s="119" t="s">
        <v>1651</v>
      </c>
      <c r="C35" s="120">
        <v>36216.13</v>
      </c>
      <c r="D35" s="116"/>
    </row>
    <row r="36" ht="16" customHeight="1" spans="1:4">
      <c r="A36" s="119" t="s">
        <v>1652</v>
      </c>
      <c r="B36" s="119" t="s">
        <v>1653</v>
      </c>
      <c r="C36" s="120">
        <v>1839</v>
      </c>
      <c r="D36" s="116"/>
    </row>
    <row r="37" ht="16" customHeight="1" spans="1:5">
      <c r="A37" s="117" t="s">
        <v>1654</v>
      </c>
      <c r="B37" s="118" t="s">
        <v>1655</v>
      </c>
      <c r="C37" s="115">
        <f>SUM(C38:C39)</f>
        <v>335.86</v>
      </c>
      <c r="D37" s="116"/>
      <c r="E37" s="54">
        <v>1</v>
      </c>
    </row>
    <row r="38" ht="16" customHeight="1" spans="1:4">
      <c r="A38" s="119" t="s">
        <v>1656</v>
      </c>
      <c r="B38" s="119" t="s">
        <v>1657</v>
      </c>
      <c r="C38" s="120">
        <v>335.86</v>
      </c>
      <c r="D38" s="116"/>
    </row>
    <row r="39" ht="16" customHeight="1" spans="1:4">
      <c r="A39" s="119" t="s">
        <v>1658</v>
      </c>
      <c r="B39" s="119" t="s">
        <v>1659</v>
      </c>
      <c r="C39" s="120"/>
      <c r="D39" s="116"/>
    </row>
    <row r="40" ht="16" customHeight="1" spans="1:5">
      <c r="A40" s="117" t="s">
        <v>1660</v>
      </c>
      <c r="B40" s="118" t="s">
        <v>1661</v>
      </c>
      <c r="C40" s="115">
        <f>SUM(C41:C43)</f>
        <v>1377.27</v>
      </c>
      <c r="D40" s="116"/>
      <c r="E40" s="54">
        <v>1</v>
      </c>
    </row>
    <row r="41" ht="16" customHeight="1" spans="1:4">
      <c r="A41" s="119" t="s">
        <v>1662</v>
      </c>
      <c r="B41" s="119" t="s">
        <v>1663</v>
      </c>
      <c r="C41" s="120">
        <v>1377.27</v>
      </c>
      <c r="D41" s="116"/>
    </row>
    <row r="42" ht="16" customHeight="1" spans="1:4">
      <c r="A42" s="119" t="s">
        <v>1664</v>
      </c>
      <c r="B42" s="121" t="s">
        <v>1665</v>
      </c>
      <c r="C42" s="122"/>
      <c r="D42" s="116"/>
    </row>
    <row r="43" ht="16" customHeight="1" spans="1:4">
      <c r="A43" s="119">
        <v>50799</v>
      </c>
      <c r="B43" s="119" t="s">
        <v>1666</v>
      </c>
      <c r="C43" s="120"/>
      <c r="D43" s="116"/>
    </row>
    <row r="44" ht="16" customHeight="1" spans="1:5">
      <c r="A44" s="124">
        <v>508</v>
      </c>
      <c r="B44" s="124" t="s">
        <v>1667</v>
      </c>
      <c r="C44" s="125">
        <f>SUM(C45)</f>
        <v>0</v>
      </c>
      <c r="D44" s="116"/>
      <c r="E44" s="54">
        <v>1</v>
      </c>
    </row>
    <row r="45" ht="16" customHeight="1" spans="1:4">
      <c r="A45" s="121" t="s">
        <v>1668</v>
      </c>
      <c r="B45" s="121" t="s">
        <v>1669</v>
      </c>
      <c r="C45" s="122"/>
      <c r="D45" s="116"/>
    </row>
    <row r="46" ht="16" customHeight="1" spans="1:5">
      <c r="A46" s="117" t="s">
        <v>1670</v>
      </c>
      <c r="B46" s="118" t="s">
        <v>1671</v>
      </c>
      <c r="C46" s="115">
        <f>SUM(C47:C51)</f>
        <v>57997.53</v>
      </c>
      <c r="D46" s="116"/>
      <c r="E46" s="54">
        <v>1</v>
      </c>
    </row>
    <row r="47" ht="16" customHeight="1" spans="1:4">
      <c r="A47" s="119" t="s">
        <v>1672</v>
      </c>
      <c r="B47" s="119" t="s">
        <v>1673</v>
      </c>
      <c r="C47" s="120">
        <v>28827.09</v>
      </c>
      <c r="D47" s="116"/>
    </row>
    <row r="48" ht="16" customHeight="1" spans="1:4">
      <c r="A48" s="119" t="s">
        <v>1674</v>
      </c>
      <c r="B48" s="119" t="s">
        <v>1675</v>
      </c>
      <c r="C48" s="120">
        <v>980</v>
      </c>
      <c r="D48" s="116"/>
    </row>
    <row r="49" ht="16" customHeight="1" spans="1:4">
      <c r="A49" s="119" t="s">
        <v>1676</v>
      </c>
      <c r="B49" s="119" t="s">
        <v>1677</v>
      </c>
      <c r="C49" s="120">
        <v>2000</v>
      </c>
      <c r="D49" s="116"/>
    </row>
    <row r="50" ht="16" customHeight="1" spans="1:4">
      <c r="A50" s="119" t="s">
        <v>1678</v>
      </c>
      <c r="B50" s="119" t="s">
        <v>1679</v>
      </c>
      <c r="C50" s="120">
        <v>22</v>
      </c>
      <c r="D50" s="116"/>
    </row>
    <row r="51" ht="16" customHeight="1" spans="1:4">
      <c r="A51" s="119" t="s">
        <v>1680</v>
      </c>
      <c r="B51" s="119" t="s">
        <v>1681</v>
      </c>
      <c r="C51" s="120">
        <f>22963+1205.44+2000</f>
        <v>26168.44</v>
      </c>
      <c r="D51" s="116"/>
    </row>
    <row r="52" ht="16" customHeight="1" spans="1:5">
      <c r="A52" s="124">
        <v>510</v>
      </c>
      <c r="B52" s="124" t="s">
        <v>1682</v>
      </c>
      <c r="C52" s="126">
        <f>SUM(C53)</f>
        <v>5245.39</v>
      </c>
      <c r="D52" s="116"/>
      <c r="E52" s="54">
        <v>1</v>
      </c>
    </row>
    <row r="53" ht="16" customHeight="1" spans="1:4">
      <c r="A53" s="121" t="s">
        <v>1683</v>
      </c>
      <c r="B53" s="121" t="s">
        <v>1682</v>
      </c>
      <c r="C53" s="127">
        <v>5245.39</v>
      </c>
      <c r="D53" s="116"/>
    </row>
    <row r="54" ht="16" customHeight="1" spans="1:5">
      <c r="A54" s="117" t="s">
        <v>1684</v>
      </c>
      <c r="B54" s="118" t="s">
        <v>1685</v>
      </c>
      <c r="C54" s="115">
        <f>SUM(C55:C56)</f>
        <v>8782</v>
      </c>
      <c r="D54" s="116"/>
      <c r="E54" s="54">
        <v>1</v>
      </c>
    </row>
    <row r="55" ht="16" customHeight="1" spans="1:4">
      <c r="A55" s="119" t="s">
        <v>1686</v>
      </c>
      <c r="B55" s="119" t="s">
        <v>1687</v>
      </c>
      <c r="C55" s="128">
        <v>8712</v>
      </c>
      <c r="D55" s="116"/>
    </row>
    <row r="56" ht="16" customHeight="1" spans="1:4">
      <c r="A56" s="119" t="s">
        <v>1688</v>
      </c>
      <c r="B56" s="119" t="s">
        <v>1689</v>
      </c>
      <c r="C56" s="120">
        <v>70</v>
      </c>
      <c r="D56" s="116"/>
    </row>
    <row r="57" ht="16" customHeight="1" spans="1:5">
      <c r="A57" s="117">
        <v>514</v>
      </c>
      <c r="B57" s="118" t="s">
        <v>1690</v>
      </c>
      <c r="C57" s="115">
        <v>16193</v>
      </c>
      <c r="D57" s="116"/>
      <c r="E57" s="54">
        <v>1</v>
      </c>
    </row>
    <row r="58" ht="15.6" spans="1:5">
      <c r="A58" s="117">
        <v>599</v>
      </c>
      <c r="B58" s="117" t="s">
        <v>1441</v>
      </c>
      <c r="C58" s="129"/>
      <c r="D58" s="116"/>
      <c r="E58" s="54">
        <v>1</v>
      </c>
    </row>
  </sheetData>
  <autoFilter ref="A5:E58">
    <extLst/>
  </autoFilter>
  <mergeCells count="3">
    <mergeCell ref="A1:D1"/>
    <mergeCell ref="C2:D2"/>
    <mergeCell ref="A4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1" sqref="A1:B1"/>
    </sheetView>
  </sheetViews>
  <sheetFormatPr defaultColWidth="8.88888888888889" defaultRowHeight="14.4" outlineLevelCol="1"/>
  <cols>
    <col min="2" max="2" width="67.6666666666667" customWidth="1"/>
  </cols>
  <sheetData>
    <row r="1" ht="20.4" spans="1:2">
      <c r="A1" s="337" t="s">
        <v>1</v>
      </c>
      <c r="B1" s="337"/>
    </row>
    <row r="2" ht="15.6" spans="1:2">
      <c r="A2" s="87">
        <v>1</v>
      </c>
      <c r="B2" s="85" t="s">
        <v>2</v>
      </c>
    </row>
    <row r="3" ht="15.6" spans="1:2">
      <c r="A3" s="87">
        <v>2</v>
      </c>
      <c r="B3" s="85" t="s">
        <v>3</v>
      </c>
    </row>
    <row r="4" ht="15.6" spans="1:2">
      <c r="A4" s="87">
        <v>3</v>
      </c>
      <c r="B4" s="85" t="s">
        <v>4</v>
      </c>
    </row>
    <row r="5" ht="15.6" spans="1:2">
      <c r="A5" s="87">
        <v>4</v>
      </c>
      <c r="B5" s="338" t="s">
        <v>5</v>
      </c>
    </row>
    <row r="6" ht="15.6" spans="1:2">
      <c r="A6" s="87">
        <v>5</v>
      </c>
      <c r="B6" s="338" t="s">
        <v>6</v>
      </c>
    </row>
    <row r="7" ht="15.6" spans="1:2">
      <c r="A7" s="87">
        <v>6</v>
      </c>
      <c r="B7" s="338" t="s">
        <v>7</v>
      </c>
    </row>
    <row r="8" ht="15.6" spans="1:2">
      <c r="A8" s="87">
        <v>7</v>
      </c>
      <c r="B8" s="338" t="s">
        <v>8</v>
      </c>
    </row>
    <row r="9" ht="15.6" spans="1:2">
      <c r="A9" s="87">
        <v>8</v>
      </c>
      <c r="B9" s="338" t="s">
        <v>9</v>
      </c>
    </row>
    <row r="10" ht="15.6" spans="1:2">
      <c r="A10" s="87">
        <v>9</v>
      </c>
      <c r="B10" s="338" t="s">
        <v>10</v>
      </c>
    </row>
    <row r="11" s="336" customFormat="1" ht="15.6" spans="1:2">
      <c r="A11" s="87">
        <v>10</v>
      </c>
      <c r="B11" s="338" t="s">
        <v>11</v>
      </c>
    </row>
    <row r="12" ht="15.6" spans="1:2">
      <c r="A12" s="87">
        <v>11</v>
      </c>
      <c r="B12" s="338" t="s">
        <v>12</v>
      </c>
    </row>
    <row r="13" ht="15.6" spans="1:2">
      <c r="A13" s="87">
        <v>12</v>
      </c>
      <c r="B13" s="338" t="s">
        <v>13</v>
      </c>
    </row>
    <row r="14" ht="15.6" spans="1:2">
      <c r="A14" s="87">
        <v>13</v>
      </c>
      <c r="B14" s="338" t="s">
        <v>14</v>
      </c>
    </row>
    <row r="15" ht="15.6" spans="1:2">
      <c r="A15" s="87">
        <v>14</v>
      </c>
      <c r="B15" s="338" t="s">
        <v>15</v>
      </c>
    </row>
    <row r="16" ht="15.6" spans="1:2">
      <c r="A16" s="87">
        <v>15</v>
      </c>
      <c r="B16" s="338" t="s">
        <v>16</v>
      </c>
    </row>
    <row r="17" ht="15.6" spans="1:2">
      <c r="A17" s="87">
        <v>16</v>
      </c>
      <c r="B17" s="338" t="s">
        <v>17</v>
      </c>
    </row>
    <row r="18" ht="15.6" spans="1:2">
      <c r="A18" s="87">
        <v>17</v>
      </c>
      <c r="B18" s="338" t="s">
        <v>18</v>
      </c>
    </row>
    <row r="19" ht="15.6" spans="1:2">
      <c r="A19" s="87">
        <v>18</v>
      </c>
      <c r="B19" s="338" t="s">
        <v>19</v>
      </c>
    </row>
    <row r="20" ht="15.6" spans="1:2">
      <c r="A20" s="339">
        <v>19</v>
      </c>
      <c r="B20" s="338" t="s">
        <v>20</v>
      </c>
    </row>
    <row r="21" ht="15.6" spans="1:2">
      <c r="A21" s="339">
        <v>20</v>
      </c>
      <c r="B21" s="338" t="s">
        <v>21</v>
      </c>
    </row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89"/>
  <sheetViews>
    <sheetView workbookViewId="0">
      <selection activeCell="C12" sqref="C12"/>
    </sheetView>
  </sheetViews>
  <sheetFormatPr defaultColWidth="8.88888888888889" defaultRowHeight="14.4" outlineLevelCol="6"/>
  <cols>
    <col min="1" max="1" width="8.88888888888889" style="53"/>
    <col min="2" max="2" width="8.88888888888889" style="54"/>
    <col min="3" max="3" width="15.4444444444444" style="55" customWidth="1"/>
    <col min="4" max="4" width="12.7777777777778" style="51" customWidth="1"/>
    <col min="5" max="5" width="27.5555555555556" style="55" customWidth="1"/>
    <col min="6" max="6" width="16.5555555555556" style="56" customWidth="1"/>
    <col min="7" max="7" width="8.88888888888889" style="57"/>
  </cols>
  <sheetData>
    <row r="2" spans="1:6">
      <c r="A2" s="58" t="s">
        <v>19</v>
      </c>
      <c r="B2" s="58"/>
      <c r="C2" s="59"/>
      <c r="D2" s="58"/>
      <c r="E2" s="59"/>
      <c r="F2" s="60"/>
    </row>
    <row r="3" spans="1:6">
      <c r="A3" s="58"/>
      <c r="B3" s="58"/>
      <c r="C3" s="59"/>
      <c r="D3" s="58"/>
      <c r="E3" s="59"/>
      <c r="F3" s="60"/>
    </row>
    <row r="4" ht="15.6" spans="1:6">
      <c r="A4" s="61"/>
      <c r="B4" s="62"/>
      <c r="C4" s="63"/>
      <c r="D4" s="64"/>
      <c r="E4" s="63"/>
      <c r="F4" s="65" t="s">
        <v>22</v>
      </c>
    </row>
    <row r="5" s="49" customFormat="1" spans="1:7">
      <c r="A5" s="66" t="s">
        <v>1691</v>
      </c>
      <c r="B5" s="67"/>
      <c r="C5" s="68" t="s">
        <v>1692</v>
      </c>
      <c r="D5" s="66" t="s">
        <v>1693</v>
      </c>
      <c r="E5" s="67" t="s">
        <v>1694</v>
      </c>
      <c r="F5" s="69" t="s">
        <v>1695</v>
      </c>
      <c r="G5" s="70"/>
    </row>
    <row r="6" s="49" customFormat="1" ht="28" customHeight="1" spans="1:7">
      <c r="A6" s="66" t="s">
        <v>1696</v>
      </c>
      <c r="B6" s="71" t="s">
        <v>1697</v>
      </c>
      <c r="C6" s="68"/>
      <c r="D6" s="66"/>
      <c r="E6" s="67"/>
      <c r="F6" s="69"/>
      <c r="G6" s="70"/>
    </row>
    <row r="7" s="49" customFormat="1" ht="15.6" spans="1:7">
      <c r="A7" s="72" t="s">
        <v>1594</v>
      </c>
      <c r="B7" s="73"/>
      <c r="C7" s="74"/>
      <c r="D7" s="75"/>
      <c r="E7" s="76"/>
      <c r="F7" s="77">
        <f>F8+F28+F72+F93+F97+F130+F138+F145+F172+F179+F186</f>
        <v>158398.761869</v>
      </c>
      <c r="G7" s="70"/>
    </row>
    <row r="8" s="49" customFormat="1" ht="31.2" spans="1:7">
      <c r="A8" s="78">
        <v>501</v>
      </c>
      <c r="B8" s="79"/>
      <c r="C8" s="80" t="s">
        <v>1596</v>
      </c>
      <c r="D8" s="78"/>
      <c r="E8" s="81"/>
      <c r="F8" s="77">
        <f>F9+F15+F20+F23</f>
        <v>105580.897049</v>
      </c>
      <c r="G8" s="70">
        <v>1</v>
      </c>
    </row>
    <row r="9" ht="31.2" spans="1:7">
      <c r="A9" s="82"/>
      <c r="B9" s="83" t="s">
        <v>1698</v>
      </c>
      <c r="C9" s="84" t="s">
        <v>1699</v>
      </c>
      <c r="D9" s="82"/>
      <c r="E9" s="85"/>
      <c r="F9" s="86">
        <f>F10</f>
        <v>77029.26281</v>
      </c>
      <c r="G9" s="57">
        <v>2</v>
      </c>
    </row>
    <row r="10" ht="15.6" spans="1:7">
      <c r="A10" s="82"/>
      <c r="B10" s="87"/>
      <c r="C10" s="84"/>
      <c r="D10" s="88">
        <v>301</v>
      </c>
      <c r="E10" s="85" t="s">
        <v>1651</v>
      </c>
      <c r="F10" s="86">
        <f>F11+F12+F13+F14</f>
        <v>77029.26281</v>
      </c>
      <c r="G10" s="57">
        <v>3</v>
      </c>
    </row>
    <row r="11" ht="15.6" spans="1:6">
      <c r="A11" s="82"/>
      <c r="B11" s="87"/>
      <c r="C11" s="84"/>
      <c r="D11" s="89" t="s">
        <v>1700</v>
      </c>
      <c r="E11" s="84" t="s">
        <v>1701</v>
      </c>
      <c r="F11" s="86">
        <v>33330.68929</v>
      </c>
    </row>
    <row r="12" ht="15.6" spans="1:6">
      <c r="A12" s="82"/>
      <c r="B12" s="87"/>
      <c r="C12" s="84"/>
      <c r="D12" s="89" t="s">
        <v>1702</v>
      </c>
      <c r="E12" s="84" t="s">
        <v>1703</v>
      </c>
      <c r="F12" s="86">
        <v>18378.5932</v>
      </c>
    </row>
    <row r="13" ht="15.6" spans="1:6">
      <c r="A13" s="82"/>
      <c r="B13" s="87"/>
      <c r="C13" s="84"/>
      <c r="D13" s="89" t="s">
        <v>1704</v>
      </c>
      <c r="E13" s="84" t="s">
        <v>1705</v>
      </c>
      <c r="F13" s="86">
        <f>9212.9706+120</f>
        <v>9332.9706</v>
      </c>
    </row>
    <row r="14" ht="15.6" spans="1:6">
      <c r="A14" s="82"/>
      <c r="B14" s="87"/>
      <c r="C14" s="84"/>
      <c r="D14" s="89" t="s">
        <v>1706</v>
      </c>
      <c r="E14" s="84" t="s">
        <v>1707</v>
      </c>
      <c r="F14" s="86">
        <v>15987.00972</v>
      </c>
    </row>
    <row r="15" ht="15.6" spans="1:7">
      <c r="A15" s="82"/>
      <c r="B15" s="83" t="s">
        <v>1708</v>
      </c>
      <c r="C15" s="84" t="s">
        <v>1709</v>
      </c>
      <c r="D15" s="82"/>
      <c r="E15" s="85"/>
      <c r="F15" s="86">
        <f>F16</f>
        <v>14190.262375</v>
      </c>
      <c r="G15" s="57">
        <v>2</v>
      </c>
    </row>
    <row r="16" ht="15.6" spans="1:7">
      <c r="A16" s="82"/>
      <c r="B16" s="87"/>
      <c r="C16" s="84"/>
      <c r="D16" s="88" t="s">
        <v>1710</v>
      </c>
      <c r="E16" s="85" t="s">
        <v>1651</v>
      </c>
      <c r="F16" s="86">
        <f>F17+F18+F19</f>
        <v>14190.262375</v>
      </c>
      <c r="G16" s="57">
        <v>3</v>
      </c>
    </row>
    <row r="17" ht="31.2" spans="1:6">
      <c r="A17" s="82"/>
      <c r="B17" s="87"/>
      <c r="C17" s="84"/>
      <c r="D17" s="89" t="s">
        <v>1711</v>
      </c>
      <c r="E17" s="84" t="s">
        <v>1712</v>
      </c>
      <c r="F17" s="86">
        <v>9818.930206</v>
      </c>
    </row>
    <row r="18" ht="15.6" spans="1:6">
      <c r="A18" s="82"/>
      <c r="B18" s="87"/>
      <c r="C18" s="84"/>
      <c r="D18" s="89" t="s">
        <v>1713</v>
      </c>
      <c r="E18" s="84" t="s">
        <v>1714</v>
      </c>
      <c r="F18" s="86">
        <f>3704.341016+38</f>
        <v>3742.341016</v>
      </c>
    </row>
    <row r="19" ht="15.6" spans="1:6">
      <c r="A19" s="82"/>
      <c r="B19" s="87"/>
      <c r="C19" s="84"/>
      <c r="D19" s="89" t="s">
        <v>1715</v>
      </c>
      <c r="E19" s="84" t="s">
        <v>1716</v>
      </c>
      <c r="F19" s="86">
        <v>628.991153</v>
      </c>
    </row>
    <row r="20" ht="15.6" spans="1:7">
      <c r="A20" s="82"/>
      <c r="B20" s="83" t="s">
        <v>1717</v>
      </c>
      <c r="C20" s="84" t="s">
        <v>1718</v>
      </c>
      <c r="D20" s="88"/>
      <c r="E20" s="85"/>
      <c r="F20" s="86">
        <f>F21</f>
        <v>8875.181464</v>
      </c>
      <c r="G20" s="57">
        <v>2</v>
      </c>
    </row>
    <row r="21" ht="15.6" spans="1:7">
      <c r="A21" s="82"/>
      <c r="B21" s="87"/>
      <c r="C21" s="84"/>
      <c r="D21" s="88" t="s">
        <v>1710</v>
      </c>
      <c r="E21" s="85" t="s">
        <v>1651</v>
      </c>
      <c r="F21" s="86">
        <f>F22</f>
        <v>8875.181464</v>
      </c>
      <c r="G21" s="57">
        <v>3</v>
      </c>
    </row>
    <row r="22" ht="15.6" spans="1:6">
      <c r="A22" s="82"/>
      <c r="B22" s="87"/>
      <c r="C22" s="84"/>
      <c r="D22" s="89" t="s">
        <v>1719</v>
      </c>
      <c r="E22" s="84" t="s">
        <v>1718</v>
      </c>
      <c r="F22" s="86">
        <f>8859.181464+16</f>
        <v>8875.181464</v>
      </c>
    </row>
    <row r="23" ht="31.2" spans="1:7">
      <c r="A23" s="82"/>
      <c r="B23" s="83" t="s">
        <v>1720</v>
      </c>
      <c r="C23" s="84" t="s">
        <v>1721</v>
      </c>
      <c r="D23" s="88"/>
      <c r="E23" s="85"/>
      <c r="F23" s="86">
        <f>F24</f>
        <v>5486.1904</v>
      </c>
      <c r="G23" s="57">
        <v>2</v>
      </c>
    </row>
    <row r="24" ht="15.6" spans="1:7">
      <c r="A24" s="82"/>
      <c r="B24" s="87"/>
      <c r="C24" s="84"/>
      <c r="D24" s="88" t="s">
        <v>1710</v>
      </c>
      <c r="E24" s="85" t="s">
        <v>1651</v>
      </c>
      <c r="F24" s="86">
        <f>F25+F26+F27</f>
        <v>5486.1904</v>
      </c>
      <c r="G24" s="57">
        <v>3</v>
      </c>
    </row>
    <row r="25" ht="15.6" spans="1:6">
      <c r="A25" s="82"/>
      <c r="B25" s="87"/>
      <c r="C25" s="84"/>
      <c r="D25" s="89" t="s">
        <v>1700</v>
      </c>
      <c r="E25" s="84" t="s">
        <v>1701</v>
      </c>
      <c r="F25" s="86">
        <v>0</v>
      </c>
    </row>
    <row r="26" ht="15.6" spans="1:6">
      <c r="A26" s="82"/>
      <c r="B26" s="87"/>
      <c r="C26" s="84"/>
      <c r="D26" s="89" t="s">
        <v>1722</v>
      </c>
      <c r="E26" s="84" t="s">
        <v>1723</v>
      </c>
      <c r="F26" s="86">
        <v>90</v>
      </c>
    </row>
    <row r="27" ht="15.6" spans="1:6">
      <c r="A27" s="82"/>
      <c r="B27" s="87"/>
      <c r="C27" s="84"/>
      <c r="D27" s="89" t="s">
        <v>1724</v>
      </c>
      <c r="E27" s="84" t="s">
        <v>1721</v>
      </c>
      <c r="F27" s="86">
        <f>5076.3504+319.84</f>
        <v>5396.1904</v>
      </c>
    </row>
    <row r="28" s="50" customFormat="1" ht="31.2" spans="1:7">
      <c r="A28" s="75">
        <v>502</v>
      </c>
      <c r="B28" s="90"/>
      <c r="C28" s="91" t="s">
        <v>1725</v>
      </c>
      <c r="D28" s="92"/>
      <c r="E28" s="93"/>
      <c r="F28" s="94">
        <f>F29+F47+F50+F53+F56+F60+F63+F66+F69</f>
        <v>4978.67</v>
      </c>
      <c r="G28" s="70">
        <v>1</v>
      </c>
    </row>
    <row r="29" ht="31.2" spans="1:7">
      <c r="A29" s="82"/>
      <c r="B29" s="83" t="s">
        <v>1698</v>
      </c>
      <c r="C29" s="84" t="s">
        <v>1726</v>
      </c>
      <c r="D29" s="88"/>
      <c r="E29" s="85"/>
      <c r="F29" s="86">
        <f>F30+F45</f>
        <v>3866.9358</v>
      </c>
      <c r="G29" s="57">
        <v>2</v>
      </c>
    </row>
    <row r="30" ht="15.6" spans="1:7">
      <c r="A30" s="82"/>
      <c r="B30" s="87"/>
      <c r="C30" s="84"/>
      <c r="D30" s="88" t="s">
        <v>1727</v>
      </c>
      <c r="E30" s="85" t="s">
        <v>1653</v>
      </c>
      <c r="F30" s="86">
        <f>F31+F32+F33+F34+F35+F36+F37+F38+F39+F40+F41+F42+F43+F44</f>
        <v>3866.9358</v>
      </c>
      <c r="G30" s="57">
        <v>3</v>
      </c>
    </row>
    <row r="31" ht="15.6" spans="1:6">
      <c r="A31" s="82"/>
      <c r="B31" s="87"/>
      <c r="C31" s="84"/>
      <c r="D31" s="89" t="s">
        <v>1728</v>
      </c>
      <c r="E31" s="84" t="s">
        <v>1729</v>
      </c>
      <c r="F31" s="86">
        <f>1738.95636+242.13</f>
        <v>1981.08636</v>
      </c>
    </row>
    <row r="32" ht="15.6" spans="1:6">
      <c r="A32" s="82"/>
      <c r="B32" s="87"/>
      <c r="C32" s="84"/>
      <c r="D32" s="89" t="s">
        <v>1730</v>
      </c>
      <c r="E32" s="84" t="s">
        <v>1731</v>
      </c>
      <c r="F32" s="86">
        <v>60.18424</v>
      </c>
    </row>
    <row r="33" ht="15.6" spans="1:6">
      <c r="A33" s="82"/>
      <c r="B33" s="87"/>
      <c r="C33" s="84"/>
      <c r="D33" s="89" t="s">
        <v>1732</v>
      </c>
      <c r="E33" s="84" t="s">
        <v>1733</v>
      </c>
      <c r="F33" s="86">
        <v>0.3</v>
      </c>
    </row>
    <row r="34" ht="15.6" spans="1:6">
      <c r="A34" s="82"/>
      <c r="B34" s="87"/>
      <c r="C34" s="84"/>
      <c r="D34" s="89" t="s">
        <v>1734</v>
      </c>
      <c r="E34" s="84" t="s">
        <v>1735</v>
      </c>
      <c r="F34" s="86">
        <v>39.815</v>
      </c>
    </row>
    <row r="35" ht="15.6" spans="1:6">
      <c r="A35" s="82"/>
      <c r="B35" s="87"/>
      <c r="C35" s="84"/>
      <c r="D35" s="89" t="s">
        <v>1736</v>
      </c>
      <c r="E35" s="84" t="s">
        <v>1737</v>
      </c>
      <c r="F35" s="86">
        <v>306.527</v>
      </c>
    </row>
    <row r="36" ht="15.6" spans="1:6">
      <c r="A36" s="82"/>
      <c r="B36" s="87"/>
      <c r="C36" s="84"/>
      <c r="D36" s="89" t="s">
        <v>1738</v>
      </c>
      <c r="E36" s="84" t="s">
        <v>1739</v>
      </c>
      <c r="F36" s="86">
        <v>192.6434</v>
      </c>
    </row>
    <row r="37" ht="15.6" spans="1:6">
      <c r="A37" s="82"/>
      <c r="B37" s="87"/>
      <c r="C37" s="84"/>
      <c r="D37" s="89" t="s">
        <v>1740</v>
      </c>
      <c r="E37" s="84" t="s">
        <v>1741</v>
      </c>
      <c r="F37" s="86">
        <v>78.6</v>
      </c>
    </row>
    <row r="38" ht="15.6" spans="1:6">
      <c r="A38" s="82"/>
      <c r="B38" s="87"/>
      <c r="C38" s="84"/>
      <c r="D38" s="89" t="s">
        <v>1742</v>
      </c>
      <c r="E38" s="84" t="s">
        <v>1743</v>
      </c>
      <c r="F38" s="86">
        <v>151.98</v>
      </c>
    </row>
    <row r="39" ht="15.6" spans="1:6">
      <c r="A39" s="82"/>
      <c r="B39" s="87"/>
      <c r="C39" s="84"/>
      <c r="D39" s="89" t="s">
        <v>1744</v>
      </c>
      <c r="E39" s="84" t="s">
        <v>1745</v>
      </c>
      <c r="F39" s="86">
        <v>3</v>
      </c>
    </row>
    <row r="40" ht="15.6" spans="1:6">
      <c r="A40" s="82"/>
      <c r="B40" s="87"/>
      <c r="C40" s="84"/>
      <c r="D40" s="89" t="s">
        <v>1746</v>
      </c>
      <c r="E40" s="84" t="s">
        <v>1747</v>
      </c>
      <c r="F40" s="86"/>
    </row>
    <row r="41" ht="15.6" spans="1:6">
      <c r="A41" s="82"/>
      <c r="B41" s="87"/>
      <c r="C41" s="84"/>
      <c r="D41" s="89" t="s">
        <v>1748</v>
      </c>
      <c r="E41" s="84" t="s">
        <v>1749</v>
      </c>
      <c r="F41" s="86"/>
    </row>
    <row r="42" ht="15.6" spans="1:6">
      <c r="A42" s="82"/>
      <c r="B42" s="87"/>
      <c r="C42" s="84"/>
      <c r="D42" s="89" t="s">
        <v>1750</v>
      </c>
      <c r="E42" s="84" t="s">
        <v>1751</v>
      </c>
      <c r="F42" s="86"/>
    </row>
    <row r="43" ht="15.6" spans="1:6">
      <c r="A43" s="82"/>
      <c r="B43" s="87"/>
      <c r="C43" s="84"/>
      <c r="D43" s="89" t="s">
        <v>1752</v>
      </c>
      <c r="E43" s="84" t="s">
        <v>1753</v>
      </c>
      <c r="F43" s="86">
        <v>204.236</v>
      </c>
    </row>
    <row r="44" ht="15.6" spans="1:6">
      <c r="A44" s="82"/>
      <c r="B44" s="87"/>
      <c r="C44" s="84"/>
      <c r="D44" s="89" t="s">
        <v>1754</v>
      </c>
      <c r="E44" s="84" t="s">
        <v>1755</v>
      </c>
      <c r="F44" s="86">
        <v>848.5638</v>
      </c>
    </row>
    <row r="45" ht="15.6" spans="1:7">
      <c r="A45" s="82"/>
      <c r="B45" s="87"/>
      <c r="C45" s="84"/>
      <c r="D45" s="88" t="s">
        <v>1756</v>
      </c>
      <c r="E45" s="85" t="s">
        <v>1757</v>
      </c>
      <c r="F45" s="86">
        <f>F46</f>
        <v>0</v>
      </c>
      <c r="G45" s="57">
        <v>3</v>
      </c>
    </row>
    <row r="46" ht="15.6" spans="1:6">
      <c r="A46" s="82"/>
      <c r="B46" s="87"/>
      <c r="C46" s="84"/>
      <c r="D46" s="89" t="s">
        <v>1758</v>
      </c>
      <c r="E46" s="84" t="s">
        <v>1759</v>
      </c>
      <c r="F46" s="86"/>
    </row>
    <row r="47" ht="15.6" spans="1:7">
      <c r="A47" s="82"/>
      <c r="B47" s="83" t="s">
        <v>1708</v>
      </c>
      <c r="C47" s="84" t="s">
        <v>1747</v>
      </c>
      <c r="D47" s="88"/>
      <c r="E47" s="85"/>
      <c r="F47" s="86">
        <f>F48</f>
        <v>18.1</v>
      </c>
      <c r="G47" s="57">
        <v>2</v>
      </c>
    </row>
    <row r="48" ht="15.6" spans="1:7">
      <c r="A48" s="82"/>
      <c r="B48" s="87"/>
      <c r="C48" s="84"/>
      <c r="D48" s="88" t="s">
        <v>1727</v>
      </c>
      <c r="E48" s="85" t="s">
        <v>1653</v>
      </c>
      <c r="F48" s="86">
        <f>F49</f>
        <v>18.1</v>
      </c>
      <c r="G48" s="57">
        <v>3</v>
      </c>
    </row>
    <row r="49" ht="15.6" spans="1:6">
      <c r="A49" s="82"/>
      <c r="B49" s="87"/>
      <c r="C49" s="84"/>
      <c r="D49" s="89" t="s">
        <v>1746</v>
      </c>
      <c r="E49" s="84" t="s">
        <v>1747</v>
      </c>
      <c r="F49" s="86">
        <v>18.1</v>
      </c>
    </row>
    <row r="50" ht="15.6" spans="1:7">
      <c r="A50" s="82"/>
      <c r="B50" s="83" t="s">
        <v>1717</v>
      </c>
      <c r="C50" s="84" t="s">
        <v>1749</v>
      </c>
      <c r="D50" s="82"/>
      <c r="E50" s="85"/>
      <c r="F50" s="86">
        <f>F51</f>
        <v>116.828</v>
      </c>
      <c r="G50" s="57">
        <v>2</v>
      </c>
    </row>
    <row r="51" ht="15.6" spans="1:7">
      <c r="A51" s="82"/>
      <c r="B51" s="87"/>
      <c r="C51" s="84"/>
      <c r="D51" s="82">
        <v>302</v>
      </c>
      <c r="E51" s="85" t="s">
        <v>1653</v>
      </c>
      <c r="F51" s="86">
        <f>F52</f>
        <v>116.828</v>
      </c>
      <c r="G51" s="57">
        <v>3</v>
      </c>
    </row>
    <row r="52" ht="15.6" spans="1:6">
      <c r="A52" s="82"/>
      <c r="B52" s="87"/>
      <c r="C52" s="84"/>
      <c r="D52" s="89" t="s">
        <v>1748</v>
      </c>
      <c r="E52" s="84" t="s">
        <v>1749</v>
      </c>
      <c r="F52" s="86">
        <f>108.828+8</f>
        <v>116.828</v>
      </c>
    </row>
    <row r="53" ht="31.2" spans="1:7">
      <c r="A53" s="82"/>
      <c r="B53" s="83" t="s">
        <v>1760</v>
      </c>
      <c r="C53" s="84" t="s">
        <v>1614</v>
      </c>
      <c r="D53" s="89"/>
      <c r="E53" s="84"/>
      <c r="F53" s="86">
        <f>F54</f>
        <v>8</v>
      </c>
      <c r="G53" s="57">
        <v>2</v>
      </c>
    </row>
    <row r="54" ht="15.6" spans="1:7">
      <c r="A54" s="82"/>
      <c r="B54" s="87"/>
      <c r="C54" s="84"/>
      <c r="D54" s="89" t="s">
        <v>1727</v>
      </c>
      <c r="E54" s="85" t="s">
        <v>1653</v>
      </c>
      <c r="F54" s="86">
        <f>F55</f>
        <v>8</v>
      </c>
      <c r="G54" s="57">
        <v>3</v>
      </c>
    </row>
    <row r="55" ht="15.6" spans="1:6">
      <c r="A55" s="82"/>
      <c r="B55" s="87"/>
      <c r="C55" s="84"/>
      <c r="D55" s="89" t="s">
        <v>1761</v>
      </c>
      <c r="E55" s="84" t="s">
        <v>1762</v>
      </c>
      <c r="F55" s="86">
        <v>8</v>
      </c>
    </row>
    <row r="56" ht="15.6" spans="1:7">
      <c r="A56" s="82"/>
      <c r="B56" s="83" t="s">
        <v>1763</v>
      </c>
      <c r="C56" s="84" t="s">
        <v>1764</v>
      </c>
      <c r="D56" s="88"/>
      <c r="E56" s="85"/>
      <c r="F56" s="86">
        <f>F57</f>
        <v>257.79</v>
      </c>
      <c r="G56" s="57">
        <v>2</v>
      </c>
    </row>
    <row r="57" ht="15.6" spans="1:7">
      <c r="A57" s="82"/>
      <c r="B57" s="83"/>
      <c r="C57" s="84"/>
      <c r="D57" s="88" t="s">
        <v>1727</v>
      </c>
      <c r="E57" s="85" t="s">
        <v>1653</v>
      </c>
      <c r="F57" s="86">
        <f>F58+F59</f>
        <v>257.79</v>
      </c>
      <c r="G57" s="57">
        <v>3</v>
      </c>
    </row>
    <row r="58" ht="15.6" spans="1:6">
      <c r="A58" s="82"/>
      <c r="B58" s="87"/>
      <c r="C58" s="84"/>
      <c r="D58" s="89" t="s">
        <v>1765</v>
      </c>
      <c r="E58" s="84" t="s">
        <v>1766</v>
      </c>
      <c r="F58" s="86">
        <f>132.58+34.21</f>
        <v>166.79</v>
      </c>
    </row>
    <row r="59" ht="15.6" spans="1:6">
      <c r="A59" s="82"/>
      <c r="B59" s="87"/>
      <c r="C59" s="84"/>
      <c r="D59" s="89" t="s">
        <v>1767</v>
      </c>
      <c r="E59" s="84" t="s">
        <v>1764</v>
      </c>
      <c r="F59" s="86">
        <v>91</v>
      </c>
    </row>
    <row r="60" ht="15.6" spans="1:7">
      <c r="A60" s="82"/>
      <c r="B60" s="83" t="s">
        <v>1768</v>
      </c>
      <c r="C60" s="84" t="s">
        <v>1751</v>
      </c>
      <c r="D60" s="88"/>
      <c r="E60" s="85"/>
      <c r="F60" s="86">
        <f>F61</f>
        <v>36.56</v>
      </c>
      <c r="G60" s="57">
        <v>2</v>
      </c>
    </row>
    <row r="61" ht="15.6" spans="1:7">
      <c r="A61" s="82"/>
      <c r="B61" s="87"/>
      <c r="C61" s="84"/>
      <c r="D61" s="88" t="s">
        <v>1727</v>
      </c>
      <c r="E61" s="85" t="s">
        <v>1653</v>
      </c>
      <c r="F61" s="86">
        <f>F62</f>
        <v>36.56</v>
      </c>
      <c r="G61" s="57">
        <v>3</v>
      </c>
    </row>
    <row r="62" ht="15.6" spans="1:6">
      <c r="A62" s="82"/>
      <c r="B62" s="87"/>
      <c r="C62" s="84"/>
      <c r="D62" s="89" t="s">
        <v>1750</v>
      </c>
      <c r="E62" s="84" t="s">
        <v>1751</v>
      </c>
      <c r="F62" s="86">
        <v>36.56</v>
      </c>
    </row>
    <row r="63" s="51" customFormat="1" ht="31.2" spans="1:7">
      <c r="A63" s="95"/>
      <c r="B63" s="96" t="s">
        <v>1769</v>
      </c>
      <c r="C63" s="97" t="s">
        <v>1770</v>
      </c>
      <c r="D63" s="89"/>
      <c r="E63" s="98"/>
      <c r="F63" s="99">
        <f>F64</f>
        <v>295</v>
      </c>
      <c r="G63" s="57">
        <v>2</v>
      </c>
    </row>
    <row r="64" ht="15.6" spans="1:7">
      <c r="A64" s="82"/>
      <c r="B64" s="87"/>
      <c r="C64" s="84"/>
      <c r="D64" s="88" t="s">
        <v>1727</v>
      </c>
      <c r="E64" s="85" t="s">
        <v>1653</v>
      </c>
      <c r="F64" s="86">
        <f>F65</f>
        <v>295</v>
      </c>
      <c r="G64" s="57">
        <v>3</v>
      </c>
    </row>
    <row r="65" ht="15.6" spans="1:6">
      <c r="A65" s="82"/>
      <c r="B65" s="87"/>
      <c r="C65" s="84"/>
      <c r="D65" s="89" t="s">
        <v>1771</v>
      </c>
      <c r="E65" s="84" t="s">
        <v>1770</v>
      </c>
      <c r="F65" s="86">
        <v>295</v>
      </c>
    </row>
    <row r="66" ht="15.6" spans="1:7">
      <c r="A66" s="82"/>
      <c r="B66" s="83" t="s">
        <v>1772</v>
      </c>
      <c r="C66" s="84" t="s">
        <v>1773</v>
      </c>
      <c r="D66" s="88"/>
      <c r="E66" s="85"/>
      <c r="F66" s="86">
        <f>F67</f>
        <v>140.4684</v>
      </c>
      <c r="G66" s="57">
        <v>2</v>
      </c>
    </row>
    <row r="67" ht="15.6" spans="1:7">
      <c r="A67" s="82"/>
      <c r="B67" s="87"/>
      <c r="C67" s="84"/>
      <c r="D67" s="88" t="s">
        <v>1727</v>
      </c>
      <c r="E67" s="85" t="s">
        <v>1653</v>
      </c>
      <c r="F67" s="86">
        <f t="shared" ref="F66:F70" si="0">F68</f>
        <v>140.4684</v>
      </c>
      <c r="G67" s="57">
        <v>3</v>
      </c>
    </row>
    <row r="68" ht="15.6" spans="1:6">
      <c r="A68" s="82"/>
      <c r="B68" s="87"/>
      <c r="C68" s="84"/>
      <c r="D68" s="89" t="s">
        <v>1774</v>
      </c>
      <c r="E68" s="84" t="s">
        <v>1775</v>
      </c>
      <c r="F68" s="86">
        <v>140.4684</v>
      </c>
    </row>
    <row r="69" s="51" customFormat="1" ht="31.2" spans="1:7">
      <c r="A69" s="95"/>
      <c r="B69" s="96" t="s">
        <v>1776</v>
      </c>
      <c r="C69" s="97" t="s">
        <v>1777</v>
      </c>
      <c r="D69" s="89"/>
      <c r="E69" s="98"/>
      <c r="F69" s="99">
        <f>F70</f>
        <v>238.9878</v>
      </c>
      <c r="G69" s="57">
        <v>2</v>
      </c>
    </row>
    <row r="70" s="51" customFormat="1" ht="15.6" spans="1:7">
      <c r="A70" s="95"/>
      <c r="B70" s="100"/>
      <c r="C70" s="97"/>
      <c r="D70" s="89" t="s">
        <v>1727</v>
      </c>
      <c r="E70" s="98" t="s">
        <v>1653</v>
      </c>
      <c r="F70" s="99">
        <f t="shared" si="0"/>
        <v>238.9878</v>
      </c>
      <c r="G70" s="57">
        <v>3</v>
      </c>
    </row>
    <row r="71" s="51" customFormat="1" ht="15.6" spans="1:7">
      <c r="A71" s="95"/>
      <c r="B71" s="100"/>
      <c r="C71" s="97"/>
      <c r="D71" s="89" t="s">
        <v>1778</v>
      </c>
      <c r="E71" s="97" t="s">
        <v>1777</v>
      </c>
      <c r="F71" s="99">
        <f>167.9878+71</f>
        <v>238.9878</v>
      </c>
      <c r="G71" s="55"/>
    </row>
    <row r="72" s="49" customFormat="1" ht="31.2" spans="1:7">
      <c r="A72" s="78">
        <v>503</v>
      </c>
      <c r="B72" s="101"/>
      <c r="C72" s="80" t="s">
        <v>1779</v>
      </c>
      <c r="D72" s="102"/>
      <c r="E72" s="81"/>
      <c r="F72" s="77">
        <f>F73+F79+F82+F86+F89</f>
        <v>45.6</v>
      </c>
      <c r="G72" s="70">
        <v>1</v>
      </c>
    </row>
    <row r="73" ht="15.6" spans="1:7">
      <c r="A73" s="82"/>
      <c r="B73" s="83" t="s">
        <v>1780</v>
      </c>
      <c r="C73" s="84" t="s">
        <v>1781</v>
      </c>
      <c r="D73" s="88"/>
      <c r="E73" s="85"/>
      <c r="F73" s="86">
        <f>F74</f>
        <v>0</v>
      </c>
      <c r="G73" s="57">
        <v>2</v>
      </c>
    </row>
    <row r="74" ht="15.6" spans="1:7">
      <c r="A74" s="82"/>
      <c r="B74" s="87"/>
      <c r="C74" s="84"/>
      <c r="D74" s="88" t="s">
        <v>1756</v>
      </c>
      <c r="E74" s="85" t="s">
        <v>1757</v>
      </c>
      <c r="F74" s="86">
        <f>F75</f>
        <v>0</v>
      </c>
      <c r="G74" s="57">
        <v>3</v>
      </c>
    </row>
    <row r="75" ht="15.6" spans="1:6">
      <c r="A75" s="82"/>
      <c r="B75" s="87"/>
      <c r="C75" s="84"/>
      <c r="D75" s="89" t="s">
        <v>1782</v>
      </c>
      <c r="E75" s="84" t="s">
        <v>1781</v>
      </c>
      <c r="F75" s="86"/>
    </row>
    <row r="76" ht="15.6" spans="1:6">
      <c r="A76" s="82"/>
      <c r="B76" s="83" t="s">
        <v>1783</v>
      </c>
      <c r="C76" s="84" t="s">
        <v>1784</v>
      </c>
      <c r="D76" s="89"/>
      <c r="E76" s="84"/>
      <c r="F76" s="86">
        <f>F77</f>
        <v>0.013</v>
      </c>
    </row>
    <row r="77" ht="15.6" spans="1:6">
      <c r="A77" s="82"/>
      <c r="B77" s="87"/>
      <c r="C77" s="84"/>
      <c r="D77" s="88" t="s">
        <v>1756</v>
      </c>
      <c r="E77" s="85" t="s">
        <v>1757</v>
      </c>
      <c r="F77" s="86">
        <f>F78</f>
        <v>0.013</v>
      </c>
    </row>
    <row r="78" ht="15.6" spans="1:6">
      <c r="A78" s="82"/>
      <c r="B78" s="87"/>
      <c r="C78" s="84"/>
      <c r="D78" s="89" t="s">
        <v>1785</v>
      </c>
      <c r="E78" s="84" t="s">
        <v>1784</v>
      </c>
      <c r="F78" s="86">
        <v>0.013</v>
      </c>
    </row>
    <row r="79" ht="31.2" spans="1:7">
      <c r="A79" s="82"/>
      <c r="B79" s="83" t="s">
        <v>1763</v>
      </c>
      <c r="C79" s="84" t="s">
        <v>1786</v>
      </c>
      <c r="D79" s="88"/>
      <c r="E79" s="85"/>
      <c r="F79" s="86">
        <f>F80</f>
        <v>0</v>
      </c>
      <c r="G79" s="57">
        <v>2</v>
      </c>
    </row>
    <row r="80" ht="15.6" spans="1:7">
      <c r="A80" s="82"/>
      <c r="B80" s="87"/>
      <c r="C80" s="84"/>
      <c r="D80" s="88" t="s">
        <v>1756</v>
      </c>
      <c r="E80" s="85" t="s">
        <v>1757</v>
      </c>
      <c r="F80" s="86">
        <f>F81</f>
        <v>0</v>
      </c>
      <c r="G80" s="57">
        <v>3</v>
      </c>
    </row>
    <row r="81" ht="15.6" spans="1:6">
      <c r="A81" s="82"/>
      <c r="B81" s="87"/>
      <c r="C81" s="84"/>
      <c r="D81" s="89" t="s">
        <v>1787</v>
      </c>
      <c r="E81" s="84" t="s">
        <v>1788</v>
      </c>
      <c r="F81" s="86"/>
    </row>
    <row r="82" ht="15.6" spans="1:7">
      <c r="A82" s="82"/>
      <c r="B82" s="83" t="s">
        <v>1768</v>
      </c>
      <c r="C82" s="84" t="s">
        <v>1789</v>
      </c>
      <c r="D82" s="82"/>
      <c r="E82" s="85"/>
      <c r="F82" s="86">
        <f>F83</f>
        <v>45.6</v>
      </c>
      <c r="G82" s="57">
        <v>2</v>
      </c>
    </row>
    <row r="83" ht="15.6" spans="1:7">
      <c r="A83" s="82"/>
      <c r="B83" s="83"/>
      <c r="C83" s="84"/>
      <c r="D83" s="88" t="s">
        <v>1756</v>
      </c>
      <c r="E83" s="85" t="s">
        <v>1757</v>
      </c>
      <c r="F83" s="86">
        <f>F84+F85</f>
        <v>45.6</v>
      </c>
      <c r="G83" s="57">
        <v>3</v>
      </c>
    </row>
    <row r="84" ht="15.6" spans="1:6">
      <c r="A84" s="82"/>
      <c r="B84" s="87"/>
      <c r="C84" s="84"/>
      <c r="D84" s="89" t="s">
        <v>1790</v>
      </c>
      <c r="E84" s="84" t="s">
        <v>1791</v>
      </c>
      <c r="F84" s="86">
        <v>45.6</v>
      </c>
    </row>
    <row r="85" ht="15.6" spans="1:6">
      <c r="A85" s="82"/>
      <c r="B85" s="87"/>
      <c r="C85" s="84"/>
      <c r="D85" s="89" t="s">
        <v>1758</v>
      </c>
      <c r="E85" s="84" t="s">
        <v>1759</v>
      </c>
      <c r="F85" s="86"/>
    </row>
    <row r="86" ht="15.6" spans="1:7">
      <c r="A86" s="82"/>
      <c r="B86" s="83" t="s">
        <v>1792</v>
      </c>
      <c r="C86" s="84" t="s">
        <v>1793</v>
      </c>
      <c r="D86" s="88"/>
      <c r="E86" s="85"/>
      <c r="F86" s="86">
        <f>F87</f>
        <v>0</v>
      </c>
      <c r="G86" s="57">
        <v>2</v>
      </c>
    </row>
    <row r="87" ht="15.6" spans="1:7">
      <c r="A87" s="82"/>
      <c r="B87" s="87"/>
      <c r="C87" s="84"/>
      <c r="D87" s="88" t="s">
        <v>1756</v>
      </c>
      <c r="E87" s="85" t="s">
        <v>1757</v>
      </c>
      <c r="F87" s="86">
        <f>F88</f>
        <v>0</v>
      </c>
      <c r="G87" s="57">
        <v>3</v>
      </c>
    </row>
    <row r="88" ht="15.6" spans="1:6">
      <c r="A88" s="82"/>
      <c r="B88" s="87"/>
      <c r="C88" s="84"/>
      <c r="D88" s="89" t="s">
        <v>1794</v>
      </c>
      <c r="E88" s="84" t="s">
        <v>1793</v>
      </c>
      <c r="F88" s="86"/>
    </row>
    <row r="89" ht="31.2" spans="1:7">
      <c r="A89" s="82"/>
      <c r="B89" s="83">
        <v>99</v>
      </c>
      <c r="C89" s="84" t="s">
        <v>1795</v>
      </c>
      <c r="D89" s="88"/>
      <c r="E89" s="85"/>
      <c r="F89" s="86">
        <f>F90</f>
        <v>0</v>
      </c>
      <c r="G89" s="57">
        <v>2</v>
      </c>
    </row>
    <row r="90" ht="15.6" spans="1:7">
      <c r="A90" s="82"/>
      <c r="B90" s="87"/>
      <c r="C90" s="84"/>
      <c r="D90" s="88" t="s">
        <v>1756</v>
      </c>
      <c r="E90" s="85" t="s">
        <v>1757</v>
      </c>
      <c r="F90" s="86">
        <f>F91+F92</f>
        <v>0</v>
      </c>
      <c r="G90" s="57">
        <v>3</v>
      </c>
    </row>
    <row r="91" ht="15.6" spans="1:6">
      <c r="A91" s="82"/>
      <c r="B91" s="87"/>
      <c r="C91" s="84"/>
      <c r="D91" s="89" t="s">
        <v>1758</v>
      </c>
      <c r="E91" s="84" t="s">
        <v>1759</v>
      </c>
      <c r="F91" s="86"/>
    </row>
    <row r="92" ht="15.6" spans="1:6">
      <c r="A92" s="82"/>
      <c r="B92" s="87"/>
      <c r="C92" s="84"/>
      <c r="D92" s="89" t="s">
        <v>1796</v>
      </c>
      <c r="E92" s="84" t="s">
        <v>1795</v>
      </c>
      <c r="F92" s="86"/>
    </row>
    <row r="93" s="52" customFormat="1" ht="46.8" spans="1:7">
      <c r="A93" s="75">
        <v>504</v>
      </c>
      <c r="B93" s="90"/>
      <c r="C93" s="103" t="s">
        <v>1797</v>
      </c>
      <c r="D93" s="90"/>
      <c r="E93" s="90"/>
      <c r="F93" s="94">
        <f>F94</f>
        <v>0</v>
      </c>
      <c r="G93" s="70">
        <v>1</v>
      </c>
    </row>
    <row r="94" ht="15.6" spans="1:7">
      <c r="A94" s="82"/>
      <c r="B94" s="83" t="s">
        <v>1708</v>
      </c>
      <c r="C94" s="84" t="s">
        <v>1781</v>
      </c>
      <c r="D94" s="82"/>
      <c r="E94" s="85"/>
      <c r="F94" s="86">
        <f>F95</f>
        <v>0</v>
      </c>
      <c r="G94" s="57">
        <v>2</v>
      </c>
    </row>
    <row r="95" ht="15.6" spans="1:7">
      <c r="A95" s="82"/>
      <c r="B95" s="87"/>
      <c r="C95" s="84"/>
      <c r="D95" s="82">
        <v>309</v>
      </c>
      <c r="E95" s="85" t="s">
        <v>1798</v>
      </c>
      <c r="F95" s="86">
        <f>F96</f>
        <v>0</v>
      </c>
      <c r="G95" s="57">
        <v>3</v>
      </c>
    </row>
    <row r="96" ht="15.6" spans="1:6">
      <c r="A96" s="82"/>
      <c r="B96" s="87"/>
      <c r="C96" s="84"/>
      <c r="D96" s="89" t="s">
        <v>1799</v>
      </c>
      <c r="E96" s="84" t="s">
        <v>1781</v>
      </c>
      <c r="F96" s="86"/>
    </row>
    <row r="97" s="50" customFormat="1" ht="31.2" spans="1:7">
      <c r="A97" s="75">
        <v>505</v>
      </c>
      <c r="B97" s="90"/>
      <c r="C97" s="91" t="s">
        <v>1649</v>
      </c>
      <c r="D97" s="92"/>
      <c r="E97" s="93"/>
      <c r="F97" s="94">
        <f>F98+F110</f>
        <v>37208.244916</v>
      </c>
      <c r="G97" s="70">
        <v>1</v>
      </c>
    </row>
    <row r="98" ht="15.6" spans="1:7">
      <c r="A98" s="82"/>
      <c r="B98" s="83" t="s">
        <v>1698</v>
      </c>
      <c r="C98" s="84" t="s">
        <v>1800</v>
      </c>
      <c r="D98" s="88"/>
      <c r="E98" s="85"/>
      <c r="F98" s="86">
        <f>F99</f>
        <v>36164.479916</v>
      </c>
      <c r="G98" s="57">
        <v>2</v>
      </c>
    </row>
    <row r="99" ht="15.6" spans="1:7">
      <c r="A99" s="82"/>
      <c r="B99" s="87"/>
      <c r="C99" s="84"/>
      <c r="D99" s="88" t="s">
        <v>1710</v>
      </c>
      <c r="E99" s="85" t="s">
        <v>1651</v>
      </c>
      <c r="F99" s="86">
        <f>F100+F101+F102+F103+F104+F105+F106+F107+F108+F109</f>
        <v>36164.479916</v>
      </c>
      <c r="G99" s="57">
        <v>3</v>
      </c>
    </row>
    <row r="100" ht="15.6" spans="1:6">
      <c r="A100" s="82"/>
      <c r="B100" s="87"/>
      <c r="C100" s="84"/>
      <c r="D100" s="89" t="s">
        <v>1700</v>
      </c>
      <c r="E100" s="84" t="s">
        <v>1701</v>
      </c>
      <c r="F100" s="86">
        <v>10959.569892</v>
      </c>
    </row>
    <row r="101" ht="15.6" spans="1:6">
      <c r="A101" s="82"/>
      <c r="B101" s="87"/>
      <c r="C101" s="84"/>
      <c r="D101" s="89" t="s">
        <v>1702</v>
      </c>
      <c r="E101" s="84" t="s">
        <v>1703</v>
      </c>
      <c r="F101" s="86">
        <v>4658.2653</v>
      </c>
    </row>
    <row r="102" ht="15.6" spans="1:6">
      <c r="A102" s="82"/>
      <c r="B102" s="87"/>
      <c r="C102" s="84"/>
      <c r="D102" s="89" t="s">
        <v>1704</v>
      </c>
      <c r="E102" s="84" t="s">
        <v>1705</v>
      </c>
      <c r="F102" s="86">
        <v>11416.774558</v>
      </c>
    </row>
    <row r="103" ht="15.6" spans="1:6">
      <c r="A103" s="82"/>
      <c r="B103" s="87"/>
      <c r="C103" s="84"/>
      <c r="D103" s="89" t="s">
        <v>1706</v>
      </c>
      <c r="E103" s="84" t="s">
        <v>1707</v>
      </c>
      <c r="F103" s="86">
        <v>3392.414955</v>
      </c>
    </row>
    <row r="104" ht="31.2" spans="1:6">
      <c r="A104" s="82"/>
      <c r="B104" s="87"/>
      <c r="C104" s="84"/>
      <c r="D104" s="89" t="s">
        <v>1711</v>
      </c>
      <c r="E104" s="84" t="s">
        <v>1712</v>
      </c>
      <c r="F104" s="99">
        <v>2295.359195</v>
      </c>
    </row>
    <row r="105" ht="15.6" spans="1:6">
      <c r="A105" s="82"/>
      <c r="B105" s="87"/>
      <c r="C105" s="84"/>
      <c r="D105" s="89" t="s">
        <v>1713</v>
      </c>
      <c r="E105" s="84" t="s">
        <v>1714</v>
      </c>
      <c r="F105" s="86">
        <v>952.651876</v>
      </c>
    </row>
    <row r="106" ht="15.6" spans="1:6">
      <c r="A106" s="82"/>
      <c r="B106" s="87"/>
      <c r="C106" s="84"/>
      <c r="D106" s="89" t="s">
        <v>1715</v>
      </c>
      <c r="E106" s="84" t="s">
        <v>1716</v>
      </c>
      <c r="F106" s="86">
        <v>123.713682</v>
      </c>
    </row>
    <row r="107" ht="15.6" spans="1:6">
      <c r="A107" s="82"/>
      <c r="B107" s="87"/>
      <c r="C107" s="84"/>
      <c r="D107" s="89" t="s">
        <v>1719</v>
      </c>
      <c r="E107" s="84" t="s">
        <v>1718</v>
      </c>
      <c r="F107" s="86">
        <v>2020.827589</v>
      </c>
    </row>
    <row r="108" ht="15.6" spans="1:6">
      <c r="A108" s="82"/>
      <c r="B108" s="87"/>
      <c r="C108" s="84"/>
      <c r="D108" s="89" t="s">
        <v>1724</v>
      </c>
      <c r="E108" s="84" t="s">
        <v>1721</v>
      </c>
      <c r="F108" s="86">
        <v>344.902869</v>
      </c>
    </row>
    <row r="109" ht="15.6" spans="1:6">
      <c r="A109" s="82"/>
      <c r="B109" s="83"/>
      <c r="C109" s="84"/>
      <c r="D109" s="89" t="s">
        <v>1801</v>
      </c>
      <c r="E109" s="84" t="s">
        <v>1802</v>
      </c>
      <c r="F109" s="86"/>
    </row>
    <row r="110" ht="31.2" spans="1:7">
      <c r="A110" s="82"/>
      <c r="B110" s="83" t="s">
        <v>1708</v>
      </c>
      <c r="C110" s="84" t="s">
        <v>1803</v>
      </c>
      <c r="D110" s="88"/>
      <c r="E110" s="85"/>
      <c r="F110" s="86">
        <f>F111</f>
        <v>1043.765</v>
      </c>
      <c r="G110" s="57">
        <v>2</v>
      </c>
    </row>
    <row r="111" ht="15.6" spans="1:7">
      <c r="A111" s="82"/>
      <c r="B111" s="87"/>
      <c r="C111" s="84"/>
      <c r="D111" s="88" t="s">
        <v>1727</v>
      </c>
      <c r="E111" s="85" t="s">
        <v>1653</v>
      </c>
      <c r="F111" s="86">
        <f>F112+F113+F114+F115+F116+F117+F118+F119+F120+F121+F122+F123+F124+F125+F126+F127+F128+F129</f>
        <v>1043.765</v>
      </c>
      <c r="G111" s="57">
        <v>3</v>
      </c>
    </row>
    <row r="112" ht="15.6" spans="1:6">
      <c r="A112" s="82"/>
      <c r="B112" s="87"/>
      <c r="C112" s="84"/>
      <c r="D112" s="89" t="s">
        <v>1732</v>
      </c>
      <c r="E112" s="84" t="s">
        <v>1733</v>
      </c>
      <c r="F112" s="86"/>
    </row>
    <row r="113" ht="15.6" spans="1:6">
      <c r="A113" s="82"/>
      <c r="B113" s="87"/>
      <c r="C113" s="84"/>
      <c r="D113" s="89" t="s">
        <v>1734</v>
      </c>
      <c r="E113" s="84" t="s">
        <v>1735</v>
      </c>
      <c r="F113" s="86">
        <f>18.327+1</f>
        <v>19.327</v>
      </c>
    </row>
    <row r="114" ht="15.6" spans="1:6">
      <c r="A114" s="82"/>
      <c r="B114" s="87"/>
      <c r="C114" s="84"/>
      <c r="D114" s="89" t="s">
        <v>1736</v>
      </c>
      <c r="E114" s="84" t="s">
        <v>1737</v>
      </c>
      <c r="F114" s="86">
        <f>119.4+5</f>
        <v>124.4</v>
      </c>
    </row>
    <row r="115" ht="15.6" spans="1:6">
      <c r="A115" s="82"/>
      <c r="B115" s="87"/>
      <c r="C115" s="84"/>
      <c r="D115" s="89" t="s">
        <v>1738</v>
      </c>
      <c r="E115" s="84" t="s">
        <v>1739</v>
      </c>
      <c r="F115" s="86">
        <f>33.726+1.5</f>
        <v>35.226</v>
      </c>
    </row>
    <row r="116" ht="15.6" spans="1:6">
      <c r="A116" s="82"/>
      <c r="B116" s="87"/>
      <c r="C116" s="84"/>
      <c r="D116" s="89" t="s">
        <v>1740</v>
      </c>
      <c r="E116" s="84" t="s">
        <v>1741</v>
      </c>
      <c r="F116" s="86"/>
    </row>
    <row r="117" ht="15.6" spans="1:6">
      <c r="A117" s="82"/>
      <c r="B117" s="87"/>
      <c r="C117" s="84"/>
      <c r="D117" s="89" t="s">
        <v>1742</v>
      </c>
      <c r="E117" s="84" t="s">
        <v>1743</v>
      </c>
      <c r="F117" s="86">
        <f>40.7+2.8</f>
        <v>43.5</v>
      </c>
    </row>
    <row r="118" ht="15.6" spans="1:6">
      <c r="A118" s="82"/>
      <c r="B118" s="87"/>
      <c r="C118" s="84"/>
      <c r="D118" s="89" t="s">
        <v>1774</v>
      </c>
      <c r="E118" s="84" t="s">
        <v>1775</v>
      </c>
      <c r="F118" s="86">
        <f>8.86+10</f>
        <v>18.86</v>
      </c>
    </row>
    <row r="119" ht="15.6" spans="1:6">
      <c r="A119" s="82"/>
      <c r="B119" s="87"/>
      <c r="C119" s="84"/>
      <c r="D119" s="89" t="s">
        <v>1744</v>
      </c>
      <c r="E119" s="84" t="s">
        <v>1745</v>
      </c>
      <c r="F119" s="86">
        <v>2.45</v>
      </c>
    </row>
    <row r="120" ht="15.6" spans="1:6">
      <c r="A120" s="82"/>
      <c r="B120" s="87"/>
      <c r="C120" s="84"/>
      <c r="D120" s="89" t="s">
        <v>1746</v>
      </c>
      <c r="E120" s="84" t="s">
        <v>1747</v>
      </c>
      <c r="F120" s="86">
        <v>17.5</v>
      </c>
    </row>
    <row r="121" ht="15.6" spans="1:6">
      <c r="A121" s="82"/>
      <c r="B121" s="87"/>
      <c r="C121" s="84"/>
      <c r="D121" s="89" t="s">
        <v>1748</v>
      </c>
      <c r="E121" s="84" t="s">
        <v>1749</v>
      </c>
      <c r="F121" s="86"/>
    </row>
    <row r="122" ht="15.6" spans="1:6">
      <c r="A122" s="82"/>
      <c r="B122" s="87"/>
      <c r="C122" s="84"/>
      <c r="D122" s="89" t="s">
        <v>1750</v>
      </c>
      <c r="E122" s="84" t="s">
        <v>1751</v>
      </c>
      <c r="F122" s="86">
        <v>24.564</v>
      </c>
    </row>
    <row r="123" ht="15.6" spans="1:6">
      <c r="A123" s="82"/>
      <c r="B123" s="87"/>
      <c r="C123" s="84"/>
      <c r="D123" s="89" t="s">
        <v>1804</v>
      </c>
      <c r="E123" s="84" t="s">
        <v>1805</v>
      </c>
      <c r="F123" s="86"/>
    </row>
    <row r="124" ht="15.6" spans="1:6">
      <c r="A124" s="82"/>
      <c r="B124" s="87"/>
      <c r="C124" s="84"/>
      <c r="D124" s="89" t="s">
        <v>1765</v>
      </c>
      <c r="E124" s="84" t="s">
        <v>1766</v>
      </c>
      <c r="F124" s="86">
        <f>59.528+69</f>
        <v>128.528</v>
      </c>
    </row>
    <row r="125" ht="15.6" spans="1:6">
      <c r="A125" s="82"/>
      <c r="B125" s="87"/>
      <c r="C125" s="84"/>
      <c r="D125" s="89" t="s">
        <v>1767</v>
      </c>
      <c r="E125" s="84" t="s">
        <v>1764</v>
      </c>
      <c r="F125" s="86">
        <f>0.1+0.8</f>
        <v>0.9</v>
      </c>
    </row>
    <row r="126" ht="15.6" spans="1:6">
      <c r="A126" s="82"/>
      <c r="B126" s="87"/>
      <c r="C126" s="84"/>
      <c r="D126" s="89" t="s">
        <v>1752</v>
      </c>
      <c r="E126" s="84" t="s">
        <v>1753</v>
      </c>
      <c r="F126" s="86">
        <v>93.8548</v>
      </c>
    </row>
    <row r="127" ht="15.6" spans="1:6">
      <c r="A127" s="82"/>
      <c r="B127" s="87"/>
      <c r="C127" s="84"/>
      <c r="D127" s="89" t="s">
        <v>1771</v>
      </c>
      <c r="E127" s="84" t="s">
        <v>1770</v>
      </c>
      <c r="F127" s="86">
        <v>126.0952</v>
      </c>
    </row>
    <row r="128" ht="15.6" spans="1:6">
      <c r="A128" s="82"/>
      <c r="B128" s="87"/>
      <c r="C128" s="84"/>
      <c r="D128" s="89" t="s">
        <v>1754</v>
      </c>
      <c r="E128" s="84" t="s">
        <v>1755</v>
      </c>
      <c r="F128" s="86">
        <f>402.56+6</f>
        <v>408.56</v>
      </c>
    </row>
    <row r="129" ht="15.6" spans="1:6">
      <c r="A129" s="82"/>
      <c r="B129" s="87"/>
      <c r="C129" s="84"/>
      <c r="D129" s="89" t="s">
        <v>1778</v>
      </c>
      <c r="E129" s="84" t="s">
        <v>1777</v>
      </c>
      <c r="F129" s="86"/>
    </row>
    <row r="130" s="49" customFormat="1" ht="31.2" spans="1:7">
      <c r="A130" s="78">
        <v>506</v>
      </c>
      <c r="B130" s="101"/>
      <c r="C130" s="80" t="s">
        <v>1655</v>
      </c>
      <c r="D130" s="102"/>
      <c r="E130" s="81"/>
      <c r="F130" s="77">
        <f>F131</f>
        <v>0</v>
      </c>
      <c r="G130" s="70">
        <v>1</v>
      </c>
    </row>
    <row r="131" ht="15.6" spans="1:7">
      <c r="A131" s="82"/>
      <c r="B131" s="83" t="s">
        <v>1698</v>
      </c>
      <c r="C131" s="84" t="s">
        <v>1806</v>
      </c>
      <c r="D131" s="88"/>
      <c r="E131" s="85"/>
      <c r="F131" s="86">
        <f>F132</f>
        <v>0</v>
      </c>
      <c r="G131" s="57">
        <v>2</v>
      </c>
    </row>
    <row r="132" ht="15.6" spans="1:7">
      <c r="A132" s="82"/>
      <c r="B132" s="87"/>
      <c r="C132" s="84"/>
      <c r="D132" s="88" t="s">
        <v>1727</v>
      </c>
      <c r="E132" s="85" t="s">
        <v>1653</v>
      </c>
      <c r="F132" s="86">
        <f>F133+F134+F135+F136+F137</f>
        <v>0</v>
      </c>
      <c r="G132" s="57">
        <v>3</v>
      </c>
    </row>
    <row r="133" ht="15.6" spans="1:6">
      <c r="A133" s="82"/>
      <c r="B133" s="87"/>
      <c r="C133" s="84"/>
      <c r="D133" s="89" t="s">
        <v>1728</v>
      </c>
      <c r="E133" s="84" t="s">
        <v>1729</v>
      </c>
      <c r="F133" s="86"/>
    </row>
    <row r="134" ht="15.6" spans="1:6">
      <c r="A134" s="82"/>
      <c r="B134" s="87"/>
      <c r="C134" s="84"/>
      <c r="D134" s="89" t="s">
        <v>1767</v>
      </c>
      <c r="E134" s="84" t="s">
        <v>1764</v>
      </c>
      <c r="F134" s="86"/>
    </row>
    <row r="135" ht="15.6" spans="1:6">
      <c r="A135" s="82"/>
      <c r="B135" s="87"/>
      <c r="C135" s="84"/>
      <c r="D135" s="89" t="s">
        <v>1794</v>
      </c>
      <c r="E135" s="84" t="s">
        <v>1793</v>
      </c>
      <c r="F135" s="86"/>
    </row>
    <row r="136" ht="15.6" spans="1:6">
      <c r="A136" s="82"/>
      <c r="B136" s="87"/>
      <c r="C136" s="84"/>
      <c r="D136" s="89" t="s">
        <v>1758</v>
      </c>
      <c r="E136" s="84" t="s">
        <v>1759</v>
      </c>
      <c r="F136" s="86"/>
    </row>
    <row r="137" ht="15.6" spans="1:6">
      <c r="A137" s="82"/>
      <c r="B137" s="87"/>
      <c r="C137" s="84"/>
      <c r="D137" s="89" t="s">
        <v>1785</v>
      </c>
      <c r="E137" s="84" t="s">
        <v>1784</v>
      </c>
      <c r="F137" s="86"/>
    </row>
    <row r="138" s="49" customFormat="1" ht="15.6" spans="1:7">
      <c r="A138" s="78">
        <v>507</v>
      </c>
      <c r="B138" s="101"/>
      <c r="C138" s="80" t="s">
        <v>1661</v>
      </c>
      <c r="D138" s="102"/>
      <c r="E138" s="81"/>
      <c r="F138" s="77">
        <f>F139+F142</f>
        <v>0</v>
      </c>
      <c r="G138" s="70">
        <v>1</v>
      </c>
    </row>
    <row r="139" ht="15.6" spans="1:7">
      <c r="A139" s="82"/>
      <c r="B139" s="83" t="s">
        <v>1708</v>
      </c>
      <c r="C139" s="84" t="s">
        <v>1807</v>
      </c>
      <c r="D139" s="88"/>
      <c r="E139" s="85"/>
      <c r="F139" s="86">
        <f t="shared" ref="F139:F143" si="1">F140</f>
        <v>0</v>
      </c>
      <c r="G139" s="57">
        <v>2</v>
      </c>
    </row>
    <row r="140" ht="15.6" spans="1:7">
      <c r="A140" s="82"/>
      <c r="B140" s="87"/>
      <c r="C140" s="84"/>
      <c r="D140" s="88" t="s">
        <v>1808</v>
      </c>
      <c r="E140" s="85" t="s">
        <v>1661</v>
      </c>
      <c r="F140" s="86">
        <f t="shared" si="1"/>
        <v>0</v>
      </c>
      <c r="G140" s="57">
        <v>3</v>
      </c>
    </row>
    <row r="141" ht="15.6" spans="1:6">
      <c r="A141" s="82"/>
      <c r="B141" s="87"/>
      <c r="C141" s="84"/>
      <c r="D141" s="89" t="s">
        <v>1809</v>
      </c>
      <c r="E141" s="84" t="s">
        <v>1807</v>
      </c>
      <c r="F141" s="86"/>
    </row>
    <row r="142" ht="31.2" spans="1:7">
      <c r="A142" s="82"/>
      <c r="B142" s="83">
        <v>99</v>
      </c>
      <c r="C142" s="84" t="s">
        <v>1810</v>
      </c>
      <c r="D142" s="88"/>
      <c r="E142" s="85"/>
      <c r="F142" s="86">
        <f t="shared" si="1"/>
        <v>0</v>
      </c>
      <c r="G142" s="57">
        <v>2</v>
      </c>
    </row>
    <row r="143" ht="15.6" spans="1:7">
      <c r="A143" s="82"/>
      <c r="B143" s="83"/>
      <c r="C143" s="84"/>
      <c r="D143" s="88" t="s">
        <v>1808</v>
      </c>
      <c r="E143" s="85" t="s">
        <v>1661</v>
      </c>
      <c r="F143" s="86">
        <f t="shared" si="1"/>
        <v>0</v>
      </c>
      <c r="G143" s="57">
        <v>3</v>
      </c>
    </row>
    <row r="144" ht="15.6" spans="1:6">
      <c r="A144" s="82"/>
      <c r="B144" s="83"/>
      <c r="C144" s="84"/>
      <c r="D144" s="89" t="s">
        <v>1811</v>
      </c>
      <c r="E144" s="84" t="s">
        <v>1810</v>
      </c>
      <c r="F144" s="86"/>
    </row>
    <row r="145" s="49" customFormat="1" ht="31.2" spans="1:7">
      <c r="A145" s="78">
        <v>509</v>
      </c>
      <c r="B145" s="79"/>
      <c r="C145" s="80" t="s">
        <v>1671</v>
      </c>
      <c r="D145" s="102"/>
      <c r="E145" s="81"/>
      <c r="F145" s="77">
        <f>F146+F155+F158+F161+F167</f>
        <v>10382.952134</v>
      </c>
      <c r="G145" s="70">
        <v>1</v>
      </c>
    </row>
    <row r="146" ht="31.2" spans="1:7">
      <c r="A146" s="82"/>
      <c r="B146" s="83" t="s">
        <v>1698</v>
      </c>
      <c r="C146" s="84" t="s">
        <v>1812</v>
      </c>
      <c r="D146" s="88"/>
      <c r="E146" s="85"/>
      <c r="F146" s="86">
        <f>F147+F149</f>
        <v>7173.178776</v>
      </c>
      <c r="G146" s="57">
        <v>2</v>
      </c>
    </row>
    <row r="147" ht="15.6" spans="1:7">
      <c r="A147" s="82"/>
      <c r="B147" s="83"/>
      <c r="C147" s="84"/>
      <c r="D147" s="88" t="s">
        <v>1727</v>
      </c>
      <c r="E147" s="85" t="s">
        <v>1653</v>
      </c>
      <c r="F147" s="86">
        <f>F148</f>
        <v>0</v>
      </c>
      <c r="G147" s="57">
        <v>3</v>
      </c>
    </row>
    <row r="148" ht="15.6" spans="1:6">
      <c r="A148" s="82"/>
      <c r="B148" s="83"/>
      <c r="C148" s="84"/>
      <c r="D148" s="89" t="s">
        <v>1778</v>
      </c>
      <c r="E148" s="84" t="s">
        <v>1777</v>
      </c>
      <c r="F148" s="86"/>
    </row>
    <row r="149" ht="15.6" spans="1:6">
      <c r="A149" s="82"/>
      <c r="B149" s="83"/>
      <c r="C149" s="84"/>
      <c r="D149" s="89" t="s">
        <v>1813</v>
      </c>
      <c r="E149" s="84" t="s">
        <v>1671</v>
      </c>
      <c r="F149" s="86">
        <f>F150+F151+F152+F153+F154</f>
        <v>7173.178776</v>
      </c>
    </row>
    <row r="150" ht="15.6" spans="1:6">
      <c r="A150" s="82"/>
      <c r="B150" s="83"/>
      <c r="C150" s="84"/>
      <c r="D150" s="89" t="s">
        <v>1814</v>
      </c>
      <c r="E150" s="84" t="s">
        <v>1815</v>
      </c>
      <c r="F150" s="86">
        <v>2020.838776</v>
      </c>
    </row>
    <row r="151" ht="15.6" spans="1:6">
      <c r="A151" s="82"/>
      <c r="B151" s="83"/>
      <c r="C151" s="84"/>
      <c r="D151" s="89" t="s">
        <v>1801</v>
      </c>
      <c r="E151" s="84" t="s">
        <v>1802</v>
      </c>
      <c r="F151" s="86">
        <f>5100+49.9</f>
        <v>5149.9</v>
      </c>
    </row>
    <row r="152" ht="15.6" spans="1:6">
      <c r="A152" s="82"/>
      <c r="B152" s="83"/>
      <c r="C152" s="84"/>
      <c r="D152" s="89" t="s">
        <v>1816</v>
      </c>
      <c r="E152" s="84" t="s">
        <v>1817</v>
      </c>
      <c r="F152" s="86"/>
    </row>
    <row r="153" ht="15.6" spans="1:6">
      <c r="A153" s="82"/>
      <c r="B153" s="83"/>
      <c r="C153" s="84"/>
      <c r="D153" s="89" t="s">
        <v>1818</v>
      </c>
      <c r="E153" s="84" t="s">
        <v>1819</v>
      </c>
      <c r="F153" s="86">
        <v>2.44</v>
      </c>
    </row>
    <row r="154" ht="15.6" spans="1:6">
      <c r="A154" s="82"/>
      <c r="B154" s="83"/>
      <c r="C154" s="84"/>
      <c r="D154" s="89" t="s">
        <v>1820</v>
      </c>
      <c r="E154" s="84" t="s">
        <v>1821</v>
      </c>
      <c r="F154" s="104"/>
    </row>
    <row r="155" ht="15.6" spans="1:7">
      <c r="A155" s="82"/>
      <c r="B155" s="83" t="s">
        <v>1708</v>
      </c>
      <c r="C155" s="84" t="s">
        <v>1822</v>
      </c>
      <c r="D155" s="88"/>
      <c r="E155" s="85"/>
      <c r="F155" s="86">
        <f t="shared" ref="F155:F159" si="2">F156</f>
        <v>0</v>
      </c>
      <c r="G155" s="57">
        <v>2</v>
      </c>
    </row>
    <row r="156" ht="15.6" spans="1:7">
      <c r="A156" s="82"/>
      <c r="B156" s="83"/>
      <c r="C156" s="84"/>
      <c r="D156" s="88" t="s">
        <v>1813</v>
      </c>
      <c r="E156" s="85" t="s">
        <v>1671</v>
      </c>
      <c r="F156" s="86">
        <f t="shared" si="2"/>
        <v>0</v>
      </c>
      <c r="G156" s="57">
        <v>3</v>
      </c>
    </row>
    <row r="157" ht="15.6" spans="1:6">
      <c r="A157" s="82"/>
      <c r="B157" s="83"/>
      <c r="C157" s="84"/>
      <c r="D157" s="89" t="s">
        <v>1823</v>
      </c>
      <c r="E157" s="84" t="s">
        <v>1822</v>
      </c>
      <c r="F157" s="86"/>
    </row>
    <row r="158" ht="31.2" spans="1:7">
      <c r="A158" s="82"/>
      <c r="B158" s="83" t="s">
        <v>1717</v>
      </c>
      <c r="C158" s="84" t="s">
        <v>1824</v>
      </c>
      <c r="D158" s="88"/>
      <c r="E158" s="85"/>
      <c r="F158" s="86">
        <f t="shared" si="2"/>
        <v>0</v>
      </c>
      <c r="G158" s="57">
        <v>2</v>
      </c>
    </row>
    <row r="159" ht="15.6" spans="1:7">
      <c r="A159" s="82"/>
      <c r="B159" s="83"/>
      <c r="C159" s="84"/>
      <c r="D159" s="88" t="s">
        <v>1813</v>
      </c>
      <c r="E159" s="85" t="s">
        <v>1671</v>
      </c>
      <c r="F159" s="86">
        <f t="shared" si="2"/>
        <v>0</v>
      </c>
      <c r="G159" s="57">
        <v>3</v>
      </c>
    </row>
    <row r="160" ht="15.6" spans="1:6">
      <c r="A160" s="82"/>
      <c r="B160" s="83"/>
      <c r="C160" s="84"/>
      <c r="D160" s="89" t="s">
        <v>1825</v>
      </c>
      <c r="E160" s="84" t="s">
        <v>1824</v>
      </c>
      <c r="F160" s="86"/>
    </row>
    <row r="161" ht="15.6" spans="1:7">
      <c r="A161" s="82"/>
      <c r="B161" s="83" t="s">
        <v>1763</v>
      </c>
      <c r="C161" s="84" t="s">
        <v>1826</v>
      </c>
      <c r="D161" s="88"/>
      <c r="E161" s="85"/>
      <c r="F161" s="86">
        <f>F162+F164</f>
        <v>1737.721128</v>
      </c>
      <c r="G161" s="57">
        <v>2</v>
      </c>
    </row>
    <row r="162" ht="15.6" spans="1:7">
      <c r="A162" s="82"/>
      <c r="B162" s="83"/>
      <c r="C162" s="84"/>
      <c r="D162" s="88" t="s">
        <v>1727</v>
      </c>
      <c r="E162" s="85" t="s">
        <v>1653</v>
      </c>
      <c r="F162" s="86">
        <f>F163</f>
        <v>0</v>
      </c>
      <c r="G162" s="57">
        <v>3</v>
      </c>
    </row>
    <row r="163" ht="15.6" spans="1:6">
      <c r="A163" s="82"/>
      <c r="B163" s="83"/>
      <c r="C163" s="84"/>
      <c r="D163" s="89" t="s">
        <v>1752</v>
      </c>
      <c r="E163" s="84" t="s">
        <v>1753</v>
      </c>
      <c r="F163" s="86"/>
    </row>
    <row r="164" ht="15.6" spans="1:6">
      <c r="A164" s="82"/>
      <c r="B164" s="83"/>
      <c r="C164" s="84"/>
      <c r="D164" s="89" t="s">
        <v>1813</v>
      </c>
      <c r="E164" s="84" t="s">
        <v>1671</v>
      </c>
      <c r="F164" s="86">
        <f>F165+F166</f>
        <v>1737.721128</v>
      </c>
    </row>
    <row r="165" ht="15.6" spans="1:6">
      <c r="A165" s="82"/>
      <c r="B165" s="83"/>
      <c r="C165" s="84"/>
      <c r="D165" s="89" t="s">
        <v>1827</v>
      </c>
      <c r="E165" s="84" t="s">
        <v>1828</v>
      </c>
      <c r="F165" s="86">
        <v>12.721128</v>
      </c>
    </row>
    <row r="166" ht="15.6" spans="1:6">
      <c r="A166" s="82"/>
      <c r="B166" s="83"/>
      <c r="C166" s="84"/>
      <c r="D166" s="89" t="s">
        <v>1829</v>
      </c>
      <c r="E166" s="84" t="s">
        <v>1830</v>
      </c>
      <c r="F166" s="86">
        <f>1700+25</f>
        <v>1725</v>
      </c>
    </row>
    <row r="167" ht="31.2" spans="1:7">
      <c r="A167" s="82"/>
      <c r="B167" s="96" t="s">
        <v>1720</v>
      </c>
      <c r="C167" s="84" t="s">
        <v>1831</v>
      </c>
      <c r="D167" s="88"/>
      <c r="E167" s="85"/>
      <c r="F167" s="94">
        <f>F168+F170</f>
        <v>1472.05223</v>
      </c>
      <c r="G167" s="57">
        <v>2</v>
      </c>
    </row>
    <row r="168" ht="15.6" spans="1:7">
      <c r="A168" s="82"/>
      <c r="B168" s="83"/>
      <c r="C168" s="84"/>
      <c r="D168" s="88" t="s">
        <v>1727</v>
      </c>
      <c r="E168" s="85" t="s">
        <v>1653</v>
      </c>
      <c r="F168" s="86">
        <f t="shared" ref="F168:F174" si="3">F169</f>
        <v>0</v>
      </c>
      <c r="G168" s="57">
        <v>3</v>
      </c>
    </row>
    <row r="169" ht="15.6" spans="1:6">
      <c r="A169" s="82"/>
      <c r="B169" s="83"/>
      <c r="C169" s="84"/>
      <c r="D169" s="89" t="s">
        <v>1728</v>
      </c>
      <c r="E169" s="84" t="s">
        <v>1729</v>
      </c>
      <c r="F169" s="86"/>
    </row>
    <row r="170" ht="15.6" spans="1:7">
      <c r="A170" s="82"/>
      <c r="B170" s="83"/>
      <c r="C170" s="84"/>
      <c r="D170" s="88" t="s">
        <v>1813</v>
      </c>
      <c r="E170" s="85" t="s">
        <v>1671</v>
      </c>
      <c r="F170" s="86">
        <f t="shared" si="3"/>
        <v>1472.05223</v>
      </c>
      <c r="G170" s="57">
        <v>3</v>
      </c>
    </row>
    <row r="171" ht="15.6" spans="1:6">
      <c r="A171" s="82"/>
      <c r="B171" s="83"/>
      <c r="C171" s="84"/>
      <c r="D171" s="89" t="s">
        <v>1832</v>
      </c>
      <c r="E171" s="84" t="s">
        <v>1831</v>
      </c>
      <c r="F171" s="104">
        <f>1454.20223+17.85</f>
        <v>1472.05223</v>
      </c>
    </row>
    <row r="172" s="49" customFormat="1" ht="31.2" spans="1:7">
      <c r="A172" s="78">
        <v>510</v>
      </c>
      <c r="B172" s="79"/>
      <c r="C172" s="80" t="s">
        <v>1833</v>
      </c>
      <c r="D172" s="102"/>
      <c r="E172" s="81"/>
      <c r="F172" s="77">
        <f>F173+F176</f>
        <v>92.39777</v>
      </c>
      <c r="G172" s="70">
        <v>1</v>
      </c>
    </row>
    <row r="173" ht="31.2" spans="1:7">
      <c r="A173" s="82"/>
      <c r="B173" s="83" t="s">
        <v>1708</v>
      </c>
      <c r="C173" s="84" t="s">
        <v>1682</v>
      </c>
      <c r="D173" s="88"/>
      <c r="E173" s="85"/>
      <c r="F173" s="86">
        <f t="shared" si="3"/>
        <v>0</v>
      </c>
      <c r="G173" s="57">
        <v>2</v>
      </c>
    </row>
    <row r="174" ht="15.6" spans="1:7">
      <c r="A174" s="82"/>
      <c r="B174" s="83"/>
      <c r="C174" s="84"/>
      <c r="D174" s="88" t="s">
        <v>1834</v>
      </c>
      <c r="E174" s="85" t="s">
        <v>1833</v>
      </c>
      <c r="F174" s="86">
        <f t="shared" si="3"/>
        <v>0</v>
      </c>
      <c r="G174" s="57">
        <v>3</v>
      </c>
    </row>
    <row r="175" ht="15.6" spans="1:6">
      <c r="A175" s="82"/>
      <c r="B175" s="83"/>
      <c r="C175" s="84"/>
      <c r="D175" s="89" t="s">
        <v>1835</v>
      </c>
      <c r="E175" s="84" t="s">
        <v>1836</v>
      </c>
      <c r="F175" s="86"/>
    </row>
    <row r="176" ht="46.8" spans="1:6">
      <c r="A176" s="82"/>
      <c r="B176" s="96" t="s">
        <v>1760</v>
      </c>
      <c r="C176" s="84" t="s">
        <v>1837</v>
      </c>
      <c r="D176" s="89"/>
      <c r="E176" s="84"/>
      <c r="F176" s="86">
        <f>F177</f>
        <v>92.39777</v>
      </c>
    </row>
    <row r="177" ht="15.6" spans="1:6">
      <c r="A177" s="82"/>
      <c r="B177" s="83"/>
      <c r="C177" s="84"/>
      <c r="D177" s="88" t="s">
        <v>1834</v>
      </c>
      <c r="E177" s="85" t="s">
        <v>1833</v>
      </c>
      <c r="F177" s="86">
        <f>F178</f>
        <v>92.39777</v>
      </c>
    </row>
    <row r="178" ht="31.2" spans="1:6">
      <c r="A178" s="82"/>
      <c r="B178" s="83"/>
      <c r="C178" s="84"/>
      <c r="D178" s="89" t="s">
        <v>1838</v>
      </c>
      <c r="E178" s="84" t="s">
        <v>1839</v>
      </c>
      <c r="F178" s="99">
        <v>92.39777</v>
      </c>
    </row>
    <row r="179" s="50" customFormat="1" ht="31.2" spans="1:7">
      <c r="A179" s="75">
        <v>511</v>
      </c>
      <c r="B179" s="105"/>
      <c r="C179" s="91" t="s">
        <v>1840</v>
      </c>
      <c r="D179" s="92"/>
      <c r="E179" s="93"/>
      <c r="F179" s="94">
        <f>F180+F183</f>
        <v>0</v>
      </c>
      <c r="G179" s="70">
        <v>1</v>
      </c>
    </row>
    <row r="180" ht="15.6" spans="1:7">
      <c r="A180" s="82"/>
      <c r="B180" s="83" t="s">
        <v>1698</v>
      </c>
      <c r="C180" s="84" t="s">
        <v>1841</v>
      </c>
      <c r="D180" s="88"/>
      <c r="E180" s="85"/>
      <c r="F180" s="86">
        <f t="shared" ref="F180:F184" si="4">F181</f>
        <v>0</v>
      </c>
      <c r="G180" s="57">
        <v>2</v>
      </c>
    </row>
    <row r="181" ht="15.6" spans="1:7">
      <c r="A181" s="82"/>
      <c r="B181" s="83"/>
      <c r="C181" s="84"/>
      <c r="D181" s="88" t="s">
        <v>1842</v>
      </c>
      <c r="E181" s="85" t="s">
        <v>1685</v>
      </c>
      <c r="F181" s="86">
        <f t="shared" si="4"/>
        <v>0</v>
      </c>
      <c r="G181" s="57">
        <v>3</v>
      </c>
    </row>
    <row r="182" ht="15.6" spans="1:6">
      <c r="A182" s="82"/>
      <c r="B182" s="83"/>
      <c r="C182" s="84"/>
      <c r="D182" s="89" t="s">
        <v>1843</v>
      </c>
      <c r="E182" s="84" t="s">
        <v>1841</v>
      </c>
      <c r="F182" s="86"/>
    </row>
    <row r="183" ht="31.2" spans="1:7">
      <c r="A183" s="82"/>
      <c r="B183" s="83" t="s">
        <v>1717</v>
      </c>
      <c r="C183" s="84" t="s">
        <v>1844</v>
      </c>
      <c r="D183" s="88"/>
      <c r="E183" s="85"/>
      <c r="F183" s="86">
        <f t="shared" si="4"/>
        <v>0</v>
      </c>
      <c r="G183" s="57">
        <v>2</v>
      </c>
    </row>
    <row r="184" ht="15.6" spans="1:7">
      <c r="A184" s="82"/>
      <c r="B184" s="83"/>
      <c r="C184" s="84"/>
      <c r="D184" s="88" t="s">
        <v>1842</v>
      </c>
      <c r="E184" s="85" t="s">
        <v>1685</v>
      </c>
      <c r="F184" s="86">
        <f t="shared" si="4"/>
        <v>0</v>
      </c>
      <c r="G184" s="57">
        <v>3</v>
      </c>
    </row>
    <row r="185" ht="15.6" spans="1:6">
      <c r="A185" s="82"/>
      <c r="B185" s="83"/>
      <c r="C185" s="84"/>
      <c r="D185" s="89" t="s">
        <v>1845</v>
      </c>
      <c r="E185" s="84" t="s">
        <v>1844</v>
      </c>
      <c r="F185" s="86"/>
    </row>
    <row r="186" s="49" customFormat="1" ht="15.6" spans="1:7">
      <c r="A186" s="78">
        <v>599</v>
      </c>
      <c r="B186" s="79"/>
      <c r="C186" s="80" t="s">
        <v>1441</v>
      </c>
      <c r="D186" s="102"/>
      <c r="E186" s="81"/>
      <c r="F186" s="77">
        <f t="shared" ref="F186:F188" si="5">F187</f>
        <v>110</v>
      </c>
      <c r="G186" s="70">
        <v>1</v>
      </c>
    </row>
    <row r="187" ht="15.6" spans="1:7">
      <c r="A187" s="82"/>
      <c r="B187" s="83" t="s">
        <v>1720</v>
      </c>
      <c r="C187" s="84" t="s">
        <v>1846</v>
      </c>
      <c r="D187" s="88"/>
      <c r="E187" s="85"/>
      <c r="F187" s="86">
        <f t="shared" si="5"/>
        <v>110</v>
      </c>
      <c r="G187" s="57">
        <v>2</v>
      </c>
    </row>
    <row r="188" ht="15.6" spans="1:7">
      <c r="A188" s="82"/>
      <c r="B188" s="83"/>
      <c r="C188" s="84"/>
      <c r="D188" s="88" t="s">
        <v>1847</v>
      </c>
      <c r="E188" s="85" t="s">
        <v>1441</v>
      </c>
      <c r="F188" s="86">
        <f t="shared" si="5"/>
        <v>110</v>
      </c>
      <c r="G188" s="57">
        <v>3</v>
      </c>
    </row>
    <row r="189" ht="15.6" spans="1:6">
      <c r="A189" s="82"/>
      <c r="B189" s="83"/>
      <c r="C189" s="84"/>
      <c r="D189" s="89" t="s">
        <v>1848</v>
      </c>
      <c r="E189" s="84" t="s">
        <v>1846</v>
      </c>
      <c r="F189" s="86">
        <v>110</v>
      </c>
    </row>
  </sheetData>
  <autoFilter ref="A7:G189">
    <extLst/>
  </autoFilter>
  <mergeCells count="7">
    <mergeCell ref="A5:B5"/>
    <mergeCell ref="C5:C6"/>
    <mergeCell ref="D5:D6"/>
    <mergeCell ref="E5:E6"/>
    <mergeCell ref="F5:F6"/>
    <mergeCell ref="G2:G3"/>
    <mergeCell ref="A2:F3"/>
  </mergeCells>
  <pageMargins left="0.75" right="0.75" top="1" bottom="1" header="0.5" footer="0.5"/>
  <headerFooter/>
  <ignoredErrors>
    <ignoredError sqref="B17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1"/>
    </sheetView>
  </sheetViews>
  <sheetFormatPr defaultColWidth="8.88888888888889" defaultRowHeight="14.4" outlineLevelCol="7"/>
  <cols>
    <col min="1" max="1" width="30.2222222222222" customWidth="1"/>
    <col min="2" max="2" width="22.4444444444444" customWidth="1"/>
  </cols>
  <sheetData>
    <row r="1" ht="24" spans="1:8">
      <c r="A1" s="26" t="s">
        <v>20</v>
      </c>
      <c r="B1" s="27"/>
      <c r="C1" s="27"/>
      <c r="D1" s="27"/>
      <c r="E1" s="27"/>
      <c r="F1" s="27"/>
      <c r="G1" s="27"/>
      <c r="H1" s="27"/>
    </row>
    <row r="2" ht="15.6" spans="1:8">
      <c r="A2" s="28"/>
      <c r="B2" s="29"/>
      <c r="C2" s="30"/>
      <c r="D2" s="30"/>
      <c r="E2" s="30"/>
      <c r="F2" s="30"/>
      <c r="G2" s="30"/>
      <c r="H2" s="31" t="s">
        <v>57</v>
      </c>
    </row>
    <row r="3" spans="1:8">
      <c r="A3" s="32" t="s">
        <v>1849</v>
      </c>
      <c r="B3" s="33" t="s">
        <v>1594</v>
      </c>
      <c r="C3" s="34" t="s">
        <v>1850</v>
      </c>
      <c r="D3" s="32"/>
      <c r="E3" s="32"/>
      <c r="F3" s="32"/>
      <c r="G3" s="32"/>
      <c r="H3" s="32"/>
    </row>
    <row r="4" spans="1:8">
      <c r="A4" s="32"/>
      <c r="B4" s="35"/>
      <c r="C4" s="32"/>
      <c r="D4" s="32"/>
      <c r="E4" s="32"/>
      <c r="F4" s="32"/>
      <c r="G4" s="32"/>
      <c r="H4" s="32"/>
    </row>
    <row r="5" ht="31" customHeight="1" spans="1:8">
      <c r="A5" s="36" t="s">
        <v>1851</v>
      </c>
      <c r="B5" s="37">
        <f>B6+B8+B9</f>
        <v>270428.83</v>
      </c>
      <c r="C5" s="38"/>
      <c r="D5" s="38"/>
      <c r="E5" s="38"/>
      <c r="F5" s="38"/>
      <c r="G5" s="38"/>
      <c r="H5" s="38"/>
    </row>
    <row r="6" ht="31" customHeight="1" spans="1:8">
      <c r="A6" s="39" t="s">
        <v>1852</v>
      </c>
      <c r="B6" s="40">
        <v>1551</v>
      </c>
      <c r="C6" s="38"/>
      <c r="D6" s="38"/>
      <c r="E6" s="38"/>
      <c r="F6" s="38"/>
      <c r="G6" s="38"/>
      <c r="H6" s="38"/>
    </row>
    <row r="7" ht="31" customHeight="1" spans="1:8">
      <c r="A7" s="41" t="s">
        <v>1853</v>
      </c>
      <c r="B7" s="40">
        <v>1143</v>
      </c>
      <c r="C7" s="42"/>
      <c r="D7" s="42"/>
      <c r="E7" s="42"/>
      <c r="F7" s="42"/>
      <c r="G7" s="42"/>
      <c r="H7" s="42"/>
    </row>
    <row r="8" ht="31" customHeight="1" spans="1:8">
      <c r="A8" s="43" t="s">
        <v>1854</v>
      </c>
      <c r="B8" s="40">
        <v>247784.83</v>
      </c>
      <c r="C8" s="44"/>
      <c r="D8" s="44"/>
      <c r="E8" s="44"/>
      <c r="F8" s="44"/>
      <c r="G8" s="44"/>
      <c r="H8" s="44"/>
    </row>
    <row r="9" ht="31" customHeight="1" spans="1:8">
      <c r="A9" s="45" t="s">
        <v>1855</v>
      </c>
      <c r="B9" s="40">
        <v>21093</v>
      </c>
      <c r="C9" s="46"/>
      <c r="D9" s="46"/>
      <c r="E9" s="46"/>
      <c r="F9" s="46"/>
      <c r="G9" s="46"/>
      <c r="H9" s="46"/>
    </row>
    <row r="10" ht="31" customHeight="1" spans="1:8">
      <c r="A10" s="47" t="s">
        <v>1856</v>
      </c>
      <c r="B10" s="40">
        <v>190</v>
      </c>
      <c r="C10" s="48"/>
      <c r="D10" s="48"/>
      <c r="E10" s="48"/>
      <c r="F10" s="48"/>
      <c r="G10" s="48"/>
      <c r="H10" s="48"/>
    </row>
  </sheetData>
  <mergeCells count="4">
    <mergeCell ref="A1:H1"/>
    <mergeCell ref="A3:A4"/>
    <mergeCell ref="B3:B4"/>
    <mergeCell ref="C3:H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7" sqref="A7"/>
    </sheetView>
  </sheetViews>
  <sheetFormatPr defaultColWidth="8.88888888888889" defaultRowHeight="14.4" outlineLevelCol="5"/>
  <cols>
    <col min="1" max="1" width="19.8888888888889" customWidth="1"/>
    <col min="2" max="3" width="18.8888888888889" customWidth="1"/>
    <col min="4" max="4" width="27.7777777777778" customWidth="1"/>
    <col min="5" max="5" width="30.2222222222222" customWidth="1"/>
  </cols>
  <sheetData>
    <row r="1" ht="24" spans="1:6">
      <c r="A1" s="1" t="s">
        <v>21</v>
      </c>
      <c r="B1" s="2"/>
      <c r="C1" s="2"/>
      <c r="D1" s="1"/>
      <c r="E1" s="1"/>
      <c r="F1" s="1"/>
    </row>
    <row r="2" ht="15.6" spans="1:6">
      <c r="A2" s="3"/>
      <c r="B2" s="4"/>
      <c r="C2" s="4"/>
      <c r="D2" s="5"/>
      <c r="E2" s="5"/>
      <c r="F2" s="6" t="s">
        <v>22</v>
      </c>
    </row>
    <row r="3" ht="39" customHeight="1" spans="1:6">
      <c r="A3" s="7" t="s">
        <v>1405</v>
      </c>
      <c r="B3" s="8" t="s">
        <v>1857</v>
      </c>
      <c r="C3" s="9" t="s">
        <v>1858</v>
      </c>
      <c r="D3" s="10" t="s">
        <v>1859</v>
      </c>
      <c r="E3" s="11" t="s">
        <v>1860</v>
      </c>
      <c r="F3" s="12" t="s">
        <v>28</v>
      </c>
    </row>
    <row r="4" ht="39" customHeight="1" spans="1:6">
      <c r="A4" s="13" t="s">
        <v>1594</v>
      </c>
      <c r="B4" s="14">
        <f>B5+B6+B7</f>
        <v>866</v>
      </c>
      <c r="C4" s="15">
        <f>C5+C6+C7</f>
        <v>866</v>
      </c>
      <c r="D4" s="16">
        <f t="shared" ref="D4:D9" si="0">(B4-C4)/C4</f>
        <v>0</v>
      </c>
      <c r="E4" s="17" t="s">
        <v>1861</v>
      </c>
      <c r="F4" s="18"/>
    </row>
    <row r="5" ht="39" customHeight="1" spans="1:6">
      <c r="A5" s="19" t="s">
        <v>1862</v>
      </c>
      <c r="B5" s="20">
        <v>0</v>
      </c>
      <c r="C5" s="15">
        <v>0</v>
      </c>
      <c r="D5" s="21">
        <v>0</v>
      </c>
      <c r="E5" s="17" t="s">
        <v>1861</v>
      </c>
      <c r="F5" s="18"/>
    </row>
    <row r="6" ht="39" customHeight="1" spans="1:6">
      <c r="A6" s="22" t="s">
        <v>1863</v>
      </c>
      <c r="B6" s="15">
        <v>178</v>
      </c>
      <c r="C6" s="15">
        <v>178</v>
      </c>
      <c r="D6" s="16">
        <f t="shared" si="0"/>
        <v>0</v>
      </c>
      <c r="E6" s="17" t="s">
        <v>1861</v>
      </c>
      <c r="F6" s="18"/>
    </row>
    <row r="7" ht="39" customHeight="1" spans="1:6">
      <c r="A7" s="23" t="s">
        <v>1864</v>
      </c>
      <c r="B7" s="14">
        <f>B8+B9</f>
        <v>688</v>
      </c>
      <c r="C7" s="14">
        <f>C8+C9</f>
        <v>688</v>
      </c>
      <c r="D7" s="16">
        <f t="shared" si="0"/>
        <v>0</v>
      </c>
      <c r="E7" s="17" t="s">
        <v>1861</v>
      </c>
      <c r="F7" s="18"/>
    </row>
    <row r="8" ht="39" customHeight="1" spans="1:6">
      <c r="A8" s="24" t="s">
        <v>1865</v>
      </c>
      <c r="B8" s="15">
        <v>620</v>
      </c>
      <c r="C8" s="15">
        <v>620</v>
      </c>
      <c r="D8" s="16">
        <f t="shared" si="0"/>
        <v>0</v>
      </c>
      <c r="E8" s="17" t="s">
        <v>1861</v>
      </c>
      <c r="F8" s="18"/>
    </row>
    <row r="9" ht="39" customHeight="1" spans="1:6">
      <c r="A9" s="25" t="s">
        <v>1866</v>
      </c>
      <c r="B9" s="15">
        <v>68</v>
      </c>
      <c r="C9" s="15">
        <v>68</v>
      </c>
      <c r="D9" s="16">
        <f t="shared" si="0"/>
        <v>0</v>
      </c>
      <c r="E9" s="17" t="s">
        <v>1861</v>
      </c>
      <c r="F9" s="18"/>
    </row>
    <row r="10" ht="39" customHeight="1"/>
    <row r="11" ht="39" customHeight="1"/>
    <row r="12" ht="39" customHeight="1"/>
    <row r="13" ht="39" customHeight="1"/>
    <row r="14" ht="39" customHeight="1"/>
    <row r="15" ht="39" customHeight="1"/>
    <row r="16" ht="39" customHeight="1"/>
    <row r="17" ht="39" customHeight="1"/>
  </sheetData>
  <mergeCells count="1">
    <mergeCell ref="A1:F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D26" sqref="D26"/>
    </sheetView>
  </sheetViews>
  <sheetFormatPr defaultColWidth="8.88888888888889" defaultRowHeight="14.4" outlineLevelCol="7"/>
  <cols>
    <col min="1" max="1" width="13.5555555555556" customWidth="1"/>
    <col min="2" max="2" width="25.2222222222222" customWidth="1"/>
    <col min="3" max="5" width="15.4444444444444" customWidth="1"/>
  </cols>
  <sheetData>
    <row r="1" ht="24" spans="1:8">
      <c r="A1" s="149" t="s">
        <v>2</v>
      </c>
      <c r="B1" s="149"/>
      <c r="C1" s="149"/>
      <c r="D1" s="149"/>
      <c r="E1" s="149"/>
      <c r="F1" s="149"/>
      <c r="G1" s="149"/>
      <c r="H1" s="149"/>
    </row>
    <row r="2" ht="15.6" spans="1:6">
      <c r="A2" s="312"/>
      <c r="B2" s="312"/>
      <c r="C2" s="312"/>
      <c r="D2" s="312"/>
      <c r="E2" s="313"/>
      <c r="F2" s="314" t="s">
        <v>22</v>
      </c>
    </row>
    <row r="3" ht="31.2" spans="1:6">
      <c r="A3" s="315" t="s">
        <v>23</v>
      </c>
      <c r="B3" s="316" t="s">
        <v>24</v>
      </c>
      <c r="C3" s="317" t="s">
        <v>25</v>
      </c>
      <c r="D3" s="317" t="s">
        <v>26</v>
      </c>
      <c r="E3" s="317" t="s">
        <v>27</v>
      </c>
      <c r="F3" s="316" t="s">
        <v>28</v>
      </c>
    </row>
    <row r="4" ht="15.6" spans="1:6">
      <c r="A4" s="318" t="s">
        <v>29</v>
      </c>
      <c r="B4" s="318"/>
      <c r="C4" s="319">
        <f>C5+C22</f>
        <v>52221</v>
      </c>
      <c r="D4" s="320">
        <f>D5+D22</f>
        <v>53788</v>
      </c>
      <c r="E4" s="321">
        <f>(D4-C4)/C4</f>
        <v>0.0300070852722085</v>
      </c>
      <c r="F4" s="85"/>
    </row>
    <row r="5" ht="15.6" spans="1:6">
      <c r="A5" s="322">
        <v>101</v>
      </c>
      <c r="B5" s="323" t="s">
        <v>30</v>
      </c>
      <c r="C5" s="319">
        <f>C6+C7+C8+C9+C10+C11+C12+C13+C14+C15+C16+C17+C18+C19+C20+C21</f>
        <v>18904</v>
      </c>
      <c r="D5" s="320">
        <f>D6+D7+D8+D9+D10+D11+D12+D13+D14+D15+D16+D17+D18+D19+D20</f>
        <v>21500</v>
      </c>
      <c r="E5" s="321">
        <f t="shared" ref="E4:E7" si="0">(D5-C5)/C5</f>
        <v>0.137325433770631</v>
      </c>
      <c r="F5" s="85"/>
    </row>
    <row r="6" ht="15.6" spans="1:6">
      <c r="A6" s="324">
        <v>10101</v>
      </c>
      <c r="B6" s="325" t="s">
        <v>31</v>
      </c>
      <c r="C6" s="326">
        <v>7644</v>
      </c>
      <c r="D6" s="327">
        <v>7844</v>
      </c>
      <c r="E6" s="321">
        <f t="shared" si="0"/>
        <v>0.0261643118785976</v>
      </c>
      <c r="F6" s="85"/>
    </row>
    <row r="7" ht="15.6" spans="1:6">
      <c r="A7" s="324">
        <v>10104</v>
      </c>
      <c r="B7" s="325" t="s">
        <v>32</v>
      </c>
      <c r="C7" s="326">
        <v>1862</v>
      </c>
      <c r="D7" s="327">
        <v>1368</v>
      </c>
      <c r="E7" s="321">
        <f t="shared" si="0"/>
        <v>-0.26530612244898</v>
      </c>
      <c r="F7" s="85"/>
    </row>
    <row r="8" ht="15.6" spans="1:6">
      <c r="A8" s="324">
        <v>10105</v>
      </c>
      <c r="B8" s="325" t="s">
        <v>33</v>
      </c>
      <c r="C8" s="326">
        <v>0</v>
      </c>
      <c r="D8" s="327">
        <v>0</v>
      </c>
      <c r="E8" s="321"/>
      <c r="F8" s="85"/>
    </row>
    <row r="9" ht="15.6" spans="1:6">
      <c r="A9" s="324">
        <v>10106</v>
      </c>
      <c r="B9" s="325" t="s">
        <v>34</v>
      </c>
      <c r="C9" s="326">
        <v>583</v>
      </c>
      <c r="D9" s="327">
        <v>528</v>
      </c>
      <c r="E9" s="321">
        <f t="shared" ref="E9:E20" si="1">(D9-C9)/C9</f>
        <v>-0.0943396226415094</v>
      </c>
      <c r="F9" s="85"/>
    </row>
    <row r="10" ht="15.6" spans="1:6">
      <c r="A10" s="324">
        <v>10107</v>
      </c>
      <c r="B10" s="325" t="s">
        <v>35</v>
      </c>
      <c r="C10" s="326">
        <v>70</v>
      </c>
      <c r="D10" s="327">
        <v>60</v>
      </c>
      <c r="E10" s="321">
        <f t="shared" si="1"/>
        <v>-0.142857142857143</v>
      </c>
      <c r="F10" s="85"/>
    </row>
    <row r="11" ht="15.6" spans="1:6">
      <c r="A11" s="324">
        <v>10109</v>
      </c>
      <c r="B11" s="325" t="s">
        <v>36</v>
      </c>
      <c r="C11" s="326">
        <v>1178</v>
      </c>
      <c r="D11" s="327">
        <v>1200</v>
      </c>
      <c r="E11" s="321">
        <f t="shared" si="1"/>
        <v>0.0186757215619694</v>
      </c>
      <c r="F11" s="85"/>
    </row>
    <row r="12" ht="15.6" spans="1:6">
      <c r="A12" s="324">
        <v>10110</v>
      </c>
      <c r="B12" s="325" t="s">
        <v>37</v>
      </c>
      <c r="C12" s="326">
        <v>1148</v>
      </c>
      <c r="D12" s="327">
        <v>950</v>
      </c>
      <c r="E12" s="321">
        <f t="shared" si="1"/>
        <v>-0.172473867595819</v>
      </c>
      <c r="F12" s="85"/>
    </row>
    <row r="13" ht="15.6" spans="1:6">
      <c r="A13" s="324">
        <v>10111</v>
      </c>
      <c r="B13" s="325" t="s">
        <v>38</v>
      </c>
      <c r="C13" s="326">
        <v>382</v>
      </c>
      <c r="D13" s="327">
        <v>390</v>
      </c>
      <c r="E13" s="321">
        <f t="shared" si="1"/>
        <v>0.0209424083769634</v>
      </c>
      <c r="F13" s="85"/>
    </row>
    <row r="14" ht="15.6" spans="1:6">
      <c r="A14" s="328">
        <v>10112</v>
      </c>
      <c r="B14" s="329" t="s">
        <v>39</v>
      </c>
      <c r="C14" s="326">
        <v>1278</v>
      </c>
      <c r="D14" s="327">
        <v>1200</v>
      </c>
      <c r="E14" s="321">
        <f t="shared" si="1"/>
        <v>-0.0610328638497653</v>
      </c>
      <c r="F14" s="85"/>
    </row>
    <row r="15" ht="15.6" spans="1:6">
      <c r="A15" s="330">
        <v>10113</v>
      </c>
      <c r="B15" s="331" t="s">
        <v>40</v>
      </c>
      <c r="C15" s="326">
        <v>1497</v>
      </c>
      <c r="D15" s="327">
        <v>1182</v>
      </c>
      <c r="E15" s="321">
        <f t="shared" si="1"/>
        <v>-0.210420841683367</v>
      </c>
      <c r="F15" s="85"/>
    </row>
    <row r="16" ht="15.6" spans="1:6">
      <c r="A16" s="330">
        <v>10114</v>
      </c>
      <c r="B16" s="331" t="s">
        <v>41</v>
      </c>
      <c r="C16" s="326">
        <v>820</v>
      </c>
      <c r="D16" s="327">
        <v>800</v>
      </c>
      <c r="E16" s="321">
        <f t="shared" si="1"/>
        <v>-0.024390243902439</v>
      </c>
      <c r="F16" s="85"/>
    </row>
    <row r="17" ht="15.6" spans="1:6">
      <c r="A17" s="330">
        <v>10118</v>
      </c>
      <c r="B17" s="331" t="s">
        <v>42</v>
      </c>
      <c r="C17" s="326">
        <v>273</v>
      </c>
      <c r="D17" s="327">
        <v>3496</v>
      </c>
      <c r="E17" s="321">
        <f t="shared" si="1"/>
        <v>11.8058608058608</v>
      </c>
      <c r="F17" s="85"/>
    </row>
    <row r="18" ht="15.6" spans="1:6">
      <c r="A18" s="330">
        <v>10119</v>
      </c>
      <c r="B18" s="331" t="s">
        <v>43</v>
      </c>
      <c r="C18" s="326">
        <v>2094</v>
      </c>
      <c r="D18" s="327">
        <v>2400</v>
      </c>
      <c r="E18" s="321">
        <f t="shared" si="1"/>
        <v>0.146131805157593</v>
      </c>
      <c r="F18" s="85"/>
    </row>
    <row r="19" ht="15.6" spans="1:6">
      <c r="A19" s="330">
        <v>10120</v>
      </c>
      <c r="B19" s="331" t="s">
        <v>44</v>
      </c>
      <c r="C19" s="326">
        <v>65</v>
      </c>
      <c r="D19" s="327">
        <v>70</v>
      </c>
      <c r="E19" s="321">
        <f t="shared" si="1"/>
        <v>0.0769230769230769</v>
      </c>
      <c r="F19" s="85"/>
    </row>
    <row r="20" ht="15.6" spans="1:6">
      <c r="A20" s="330">
        <v>10121</v>
      </c>
      <c r="B20" s="331" t="s">
        <v>45</v>
      </c>
      <c r="C20" s="326">
        <v>10</v>
      </c>
      <c r="D20" s="327">
        <v>12</v>
      </c>
      <c r="E20" s="321">
        <f t="shared" si="1"/>
        <v>0.2</v>
      </c>
      <c r="F20" s="85"/>
    </row>
    <row r="21" ht="15.6" spans="1:6">
      <c r="A21" s="330">
        <v>10199</v>
      </c>
      <c r="B21" s="331" t="s">
        <v>46</v>
      </c>
      <c r="C21" s="326">
        <v>0</v>
      </c>
      <c r="D21" s="327">
        <v>0</v>
      </c>
      <c r="E21" s="321"/>
      <c r="F21" s="85"/>
    </row>
    <row r="22" ht="15.6" spans="1:6">
      <c r="A22" s="332">
        <v>103</v>
      </c>
      <c r="B22" s="333" t="s">
        <v>47</v>
      </c>
      <c r="C22" s="334">
        <f>VLOOKUP(A22,'[1]2024年公共财政收入表'!$A$6:$E$30,5,FALSE)</f>
        <v>33317</v>
      </c>
      <c r="D22" s="320">
        <f>D23+D24+D25+D26+D27+D28+D29+D30</f>
        <v>32288</v>
      </c>
      <c r="E22" s="335">
        <f t="shared" ref="E22:E25" si="2">(D22-C22)/C22</f>
        <v>-0.0308851337155206</v>
      </c>
      <c r="F22" s="85"/>
    </row>
    <row r="23" ht="15.6" spans="1:6">
      <c r="A23" s="330">
        <v>10302</v>
      </c>
      <c r="B23" s="331" t="s">
        <v>48</v>
      </c>
      <c r="C23" s="326">
        <v>1074</v>
      </c>
      <c r="D23" s="327">
        <v>1162</v>
      </c>
      <c r="E23" s="321">
        <f t="shared" si="2"/>
        <v>0.0819366852886406</v>
      </c>
      <c r="F23" s="85"/>
    </row>
    <row r="24" ht="15.6" spans="1:6">
      <c r="A24" s="330">
        <v>10304</v>
      </c>
      <c r="B24" s="331" t="s">
        <v>49</v>
      </c>
      <c r="C24" s="326">
        <v>2377</v>
      </c>
      <c r="D24" s="327">
        <v>2963</v>
      </c>
      <c r="E24" s="321">
        <f t="shared" si="2"/>
        <v>0.24652923853597</v>
      </c>
      <c r="F24" s="85"/>
    </row>
    <row r="25" ht="15.6" spans="1:6">
      <c r="A25" s="330">
        <v>10305</v>
      </c>
      <c r="B25" s="331" t="s">
        <v>50</v>
      </c>
      <c r="C25" s="326">
        <v>2983</v>
      </c>
      <c r="D25" s="327">
        <v>1572</v>
      </c>
      <c r="E25" s="321">
        <f t="shared" si="2"/>
        <v>-0.473013744552464</v>
      </c>
      <c r="F25" s="85"/>
    </row>
    <row r="26" ht="15.6" spans="1:6">
      <c r="A26" s="330">
        <v>10306</v>
      </c>
      <c r="B26" s="331" t="s">
        <v>51</v>
      </c>
      <c r="C26" s="326" t="s">
        <v>52</v>
      </c>
      <c r="D26" s="327">
        <v>0</v>
      </c>
      <c r="E26" s="321"/>
      <c r="F26" s="85"/>
    </row>
    <row r="27" ht="31.2" spans="1:6">
      <c r="A27" s="330">
        <v>10307</v>
      </c>
      <c r="B27" s="331" t="s">
        <v>53</v>
      </c>
      <c r="C27" s="326">
        <v>25671</v>
      </c>
      <c r="D27" s="327">
        <v>26408</v>
      </c>
      <c r="E27" s="321">
        <f t="shared" ref="E27:E30" si="3">(D27-C27)/C27</f>
        <v>0.0287094386661992</v>
      </c>
      <c r="F27" s="85"/>
    </row>
    <row r="28" ht="15.6" spans="1:6">
      <c r="A28" s="330">
        <v>10308</v>
      </c>
      <c r="B28" s="331" t="s">
        <v>54</v>
      </c>
      <c r="C28" s="326">
        <v>9</v>
      </c>
      <c r="D28" s="327">
        <v>10</v>
      </c>
      <c r="E28" s="321">
        <f t="shared" si="3"/>
        <v>0.111111111111111</v>
      </c>
      <c r="F28" s="85"/>
    </row>
    <row r="29" ht="15.6" spans="1:6">
      <c r="A29" s="330">
        <v>10309</v>
      </c>
      <c r="B29" s="331" t="s">
        <v>55</v>
      </c>
      <c r="C29" s="326">
        <v>204</v>
      </c>
      <c r="D29" s="327">
        <v>148</v>
      </c>
      <c r="E29" s="321">
        <f t="shared" si="3"/>
        <v>-0.274509803921569</v>
      </c>
      <c r="F29" s="85"/>
    </row>
    <row r="30" ht="15.6" spans="1:6">
      <c r="A30" s="330">
        <v>10399</v>
      </c>
      <c r="B30" s="331" t="s">
        <v>56</v>
      </c>
      <c r="C30" s="326">
        <v>999</v>
      </c>
      <c r="D30" s="327">
        <v>25</v>
      </c>
      <c r="E30" s="321">
        <f t="shared" si="3"/>
        <v>-0.974974974974975</v>
      </c>
      <c r="F30" s="85"/>
    </row>
  </sheetData>
  <mergeCells count="2">
    <mergeCell ref="A1:H1"/>
    <mergeCell ref="A4:B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0"/>
  <sheetViews>
    <sheetView workbookViewId="0">
      <selection activeCell="D4" sqref="D4"/>
    </sheetView>
  </sheetViews>
  <sheetFormatPr defaultColWidth="8.88888888888889" defaultRowHeight="14.4"/>
  <cols>
    <col min="1" max="1" width="12.6666666666667" style="171" customWidth="1"/>
    <col min="2" max="2" width="24.4444444444444" style="171" customWidth="1"/>
    <col min="3" max="3" width="24.4444444444444" style="172" customWidth="1"/>
    <col min="4" max="4" width="24.5555555555556" style="281" customWidth="1"/>
    <col min="5" max="5" width="14.1111111111111" style="221" hidden="1" customWidth="1"/>
    <col min="6" max="6" width="12.3333333333333" style="221" hidden="1" customWidth="1"/>
    <col min="7" max="7" width="8.88888888888889" style="171" hidden="1" customWidth="1"/>
    <col min="8" max="8" width="9.66666666666667" style="171" hidden="1" customWidth="1"/>
    <col min="9" max="10" width="8.88888888888889" style="171" hidden="1" customWidth="1"/>
    <col min="11" max="16384" width="8.88888888888889" style="171"/>
  </cols>
  <sheetData>
    <row r="1" ht="24" spans="1:4">
      <c r="A1" s="212" t="s">
        <v>3</v>
      </c>
      <c r="B1" s="212"/>
      <c r="C1" s="212"/>
      <c r="D1" s="60"/>
    </row>
    <row r="2" spans="4:4">
      <c r="D2" s="281" t="s">
        <v>57</v>
      </c>
    </row>
    <row r="3" ht="35" customHeight="1" spans="1:6">
      <c r="A3" s="283" t="s">
        <v>23</v>
      </c>
      <c r="B3" s="284" t="s">
        <v>58</v>
      </c>
      <c r="C3" s="309" t="s">
        <v>25</v>
      </c>
      <c r="D3" s="285" t="s">
        <v>59</v>
      </c>
      <c r="E3" s="221">
        <v>359674</v>
      </c>
      <c r="F3" s="221">
        <v>379083</v>
      </c>
    </row>
    <row r="4" ht="15.6" spans="1:6">
      <c r="A4" s="286" t="s">
        <v>60</v>
      </c>
      <c r="B4" s="286"/>
      <c r="C4" s="287">
        <f>C5+C246+C286+C305+C395+C447+C503+C560+C688+C760+C839+C862+C974+C1038+C1102+C1122+C1152+C1162+C1207+C1230+C1274+C1330+C1331+C1335+C1338+C1346</f>
        <v>359674</v>
      </c>
      <c r="D4" s="287">
        <f>D5+D246+D286+D305+D395+D447+D503+D560+D688+D760+D839+D862+D974+D1038+D1102+D1122+D1152+D1162+D1207+D1230+D1274+D1330+D1331+D1335+D1338+D1346</f>
        <v>379083</v>
      </c>
      <c r="E4" s="221">
        <f>E3-C4</f>
        <v>0</v>
      </c>
      <c r="F4" s="221">
        <f>F3-D4</f>
        <v>0</v>
      </c>
    </row>
    <row r="5" s="171" customFormat="1" spans="1:9">
      <c r="A5" s="288">
        <v>201</v>
      </c>
      <c r="B5" s="289" t="s">
        <v>61</v>
      </c>
      <c r="C5" s="290">
        <f>C6+C18+C27+C38+C49+C60+C71+C79+C88+C101+C110+C121+C133+C140+C148+C154+C161+C168+C175+C182+C189+C197+C203+C209+C216+C231+C234+C237+C243</f>
        <v>22396</v>
      </c>
      <c r="D5" s="290">
        <f>D6+D18+D27+D38+D49+D60+D71+D79+D88+D101+D110+D121+D133+D140+D148+D154+D161+D168+D175+D182+D189+D197+D203+D209+D216+D231+D234+D237+D243</f>
        <v>23744.58</v>
      </c>
      <c r="E5" s="221">
        <v>1</v>
      </c>
      <c r="F5" s="310">
        <v>22396</v>
      </c>
      <c r="G5" s="221">
        <f>F5-C5</f>
        <v>0</v>
      </c>
      <c r="H5" s="311">
        <v>23744.58</v>
      </c>
      <c r="I5" s="171">
        <f>H5-D5</f>
        <v>0</v>
      </c>
    </row>
    <row r="6" spans="1:5">
      <c r="A6" s="288">
        <v>20101</v>
      </c>
      <c r="B6" s="291" t="s">
        <v>62</v>
      </c>
      <c r="C6" s="290">
        <f>SUM(C7:C17)</f>
        <v>801</v>
      </c>
      <c r="D6" s="290">
        <f>SUM(D7:D17)</f>
        <v>906.58</v>
      </c>
      <c r="E6" s="221">
        <v>2</v>
      </c>
    </row>
    <row r="7" s="171" customFormat="1" spans="1:6">
      <c r="A7" s="288">
        <v>2010101</v>
      </c>
      <c r="B7" s="292" t="s">
        <v>63</v>
      </c>
      <c r="C7" s="304">
        <v>716</v>
      </c>
      <c r="D7" s="305">
        <v>787.6</v>
      </c>
      <c r="E7" s="221"/>
      <c r="F7" s="221"/>
    </row>
    <row r="8" s="171" customFormat="1" spans="1:6">
      <c r="A8" s="288">
        <v>2010102</v>
      </c>
      <c r="B8" s="292" t="s">
        <v>64</v>
      </c>
      <c r="C8" s="304">
        <v>0</v>
      </c>
      <c r="D8" s="305" t="s">
        <v>52</v>
      </c>
      <c r="E8" s="221"/>
      <c r="F8" s="221"/>
    </row>
    <row r="9" s="171" customFormat="1" spans="1:6">
      <c r="A9" s="288">
        <v>2010103</v>
      </c>
      <c r="B9" s="292" t="s">
        <v>65</v>
      </c>
      <c r="C9" s="304">
        <v>0</v>
      </c>
      <c r="D9" s="305" t="s">
        <v>52</v>
      </c>
      <c r="E9" s="221"/>
      <c r="F9" s="221"/>
    </row>
    <row r="10" s="171" customFormat="1" spans="1:6">
      <c r="A10" s="288">
        <v>2010104</v>
      </c>
      <c r="B10" s="292" t="s">
        <v>66</v>
      </c>
      <c r="C10" s="304">
        <v>28</v>
      </c>
      <c r="D10" s="305">
        <v>25</v>
      </c>
      <c r="E10" s="221"/>
      <c r="F10" s="221"/>
    </row>
    <row r="11" s="171" customFormat="1" spans="1:6">
      <c r="A11" s="288">
        <v>2010105</v>
      </c>
      <c r="B11" s="292" t="s">
        <v>67</v>
      </c>
      <c r="C11" s="304">
        <v>0</v>
      </c>
      <c r="D11" s="305" t="s">
        <v>52</v>
      </c>
      <c r="E11" s="221"/>
      <c r="F11" s="221"/>
    </row>
    <row r="12" s="171" customFormat="1" spans="1:6">
      <c r="A12" s="288">
        <v>2010106</v>
      </c>
      <c r="B12" s="292" t="s">
        <v>68</v>
      </c>
      <c r="C12" s="304">
        <v>23</v>
      </c>
      <c r="D12" s="305">
        <v>69</v>
      </c>
      <c r="E12" s="221"/>
      <c r="F12" s="221"/>
    </row>
    <row r="13" s="171" customFormat="1" ht="24" spans="1:6">
      <c r="A13" s="288">
        <v>2010107</v>
      </c>
      <c r="B13" s="292" t="s">
        <v>69</v>
      </c>
      <c r="C13" s="304">
        <v>0</v>
      </c>
      <c r="D13" s="305" t="s">
        <v>52</v>
      </c>
      <c r="E13" s="221"/>
      <c r="F13" s="221"/>
    </row>
    <row r="14" s="171" customFormat="1" spans="1:6">
      <c r="A14" s="288">
        <v>2010108</v>
      </c>
      <c r="B14" s="292" t="s">
        <v>70</v>
      </c>
      <c r="C14" s="304">
        <v>25</v>
      </c>
      <c r="D14" s="305">
        <v>19.98</v>
      </c>
      <c r="E14" s="221"/>
      <c r="F14" s="221"/>
    </row>
    <row r="15" s="171" customFormat="1" spans="1:6">
      <c r="A15" s="288">
        <v>2010109</v>
      </c>
      <c r="B15" s="292" t="s">
        <v>71</v>
      </c>
      <c r="C15" s="304">
        <v>0</v>
      </c>
      <c r="D15" s="305" t="s">
        <v>52</v>
      </c>
      <c r="E15" s="221"/>
      <c r="F15" s="221"/>
    </row>
    <row r="16" s="171" customFormat="1" spans="1:6">
      <c r="A16" s="288">
        <v>2010150</v>
      </c>
      <c r="B16" s="292" t="s">
        <v>72</v>
      </c>
      <c r="C16" s="304">
        <v>0</v>
      </c>
      <c r="D16" s="305" t="s">
        <v>52</v>
      </c>
      <c r="E16" s="221"/>
      <c r="F16" s="221"/>
    </row>
    <row r="17" s="171" customFormat="1" spans="1:6">
      <c r="A17" s="288">
        <v>2010199</v>
      </c>
      <c r="B17" s="292" t="s">
        <v>73</v>
      </c>
      <c r="C17" s="304">
        <v>9</v>
      </c>
      <c r="D17" s="305">
        <v>5</v>
      </c>
      <c r="E17" s="221"/>
      <c r="F17" s="221"/>
    </row>
    <row r="18" spans="1:5">
      <c r="A18" s="288">
        <v>20102</v>
      </c>
      <c r="B18" s="291" t="s">
        <v>74</v>
      </c>
      <c r="C18" s="290">
        <f>SUM(C19:C26)</f>
        <v>694</v>
      </c>
      <c r="D18" s="290">
        <f>SUM(D19:D26)</f>
        <v>760</v>
      </c>
      <c r="E18" s="221">
        <v>2</v>
      </c>
    </row>
    <row r="19" s="171" customFormat="1" spans="1:6">
      <c r="A19" s="288">
        <v>2010201</v>
      </c>
      <c r="B19" s="292" t="s">
        <v>63</v>
      </c>
      <c r="C19" s="304">
        <v>650</v>
      </c>
      <c r="D19" s="305">
        <v>715</v>
      </c>
      <c r="E19" s="221"/>
      <c r="F19" s="221"/>
    </row>
    <row r="20" s="171" customFormat="1" spans="1:6">
      <c r="A20" s="288">
        <v>2010202</v>
      </c>
      <c r="B20" s="292" t="s">
        <v>64</v>
      </c>
      <c r="C20" s="304">
        <v>0</v>
      </c>
      <c r="D20" s="305" t="s">
        <v>52</v>
      </c>
      <c r="E20" s="221"/>
      <c r="F20" s="221"/>
    </row>
    <row r="21" s="171" customFormat="1" spans="1:6">
      <c r="A21" s="288">
        <v>2010203</v>
      </c>
      <c r="B21" s="292" t="s">
        <v>65</v>
      </c>
      <c r="C21" s="304">
        <v>0</v>
      </c>
      <c r="D21" s="305" t="s">
        <v>52</v>
      </c>
      <c r="E21" s="221"/>
      <c r="F21" s="221"/>
    </row>
    <row r="22" s="171" customFormat="1" spans="1:6">
      <c r="A22" s="288">
        <v>2010204</v>
      </c>
      <c r="B22" s="292" t="s">
        <v>75</v>
      </c>
      <c r="C22" s="304">
        <v>10</v>
      </c>
      <c r="D22" s="305">
        <v>13</v>
      </c>
      <c r="E22" s="221"/>
      <c r="F22" s="221"/>
    </row>
    <row r="23" s="171" customFormat="1" spans="1:6">
      <c r="A23" s="288">
        <v>2010205</v>
      </c>
      <c r="B23" s="292" t="s">
        <v>76</v>
      </c>
      <c r="C23" s="304">
        <v>19</v>
      </c>
      <c r="D23" s="305">
        <v>20</v>
      </c>
      <c r="E23" s="221"/>
      <c r="F23" s="221"/>
    </row>
    <row r="24" s="171" customFormat="1" spans="1:6">
      <c r="A24" s="288">
        <v>2010206</v>
      </c>
      <c r="B24" s="292" t="s">
        <v>77</v>
      </c>
      <c r="C24" s="304">
        <v>0</v>
      </c>
      <c r="D24" s="305" t="s">
        <v>52</v>
      </c>
      <c r="E24" s="221"/>
      <c r="F24" s="221"/>
    </row>
    <row r="25" s="171" customFormat="1" spans="1:6">
      <c r="A25" s="288">
        <v>2010250</v>
      </c>
      <c r="B25" s="292" t="s">
        <v>72</v>
      </c>
      <c r="C25" s="304">
        <v>0</v>
      </c>
      <c r="D25" s="305" t="s">
        <v>52</v>
      </c>
      <c r="E25" s="221"/>
      <c r="F25" s="221"/>
    </row>
    <row r="26" s="171" customFormat="1" spans="1:6">
      <c r="A26" s="288">
        <v>2010299</v>
      </c>
      <c r="B26" s="292" t="s">
        <v>78</v>
      </c>
      <c r="C26" s="304">
        <v>15</v>
      </c>
      <c r="D26" s="305">
        <v>12</v>
      </c>
      <c r="E26" s="221"/>
      <c r="F26" s="221"/>
    </row>
    <row r="27" ht="24" spans="1:5">
      <c r="A27" s="288">
        <v>20103</v>
      </c>
      <c r="B27" s="291" t="s">
        <v>79</v>
      </c>
      <c r="C27" s="290">
        <f>SUM(C28:C37)</f>
        <v>9079</v>
      </c>
      <c r="D27" s="290">
        <f>SUM(D28:D37)</f>
        <v>9723.4</v>
      </c>
      <c r="E27" s="221">
        <v>2</v>
      </c>
    </row>
    <row r="28" s="171" customFormat="1" spans="1:6">
      <c r="A28" s="288">
        <v>2010301</v>
      </c>
      <c r="B28" s="292" t="s">
        <v>63</v>
      </c>
      <c r="C28" s="304">
        <v>7724</v>
      </c>
      <c r="D28" s="305">
        <v>8496.4</v>
      </c>
      <c r="E28" s="221"/>
      <c r="F28" s="221"/>
    </row>
    <row r="29" s="171" customFormat="1" spans="1:6">
      <c r="A29" s="288">
        <v>2010302</v>
      </c>
      <c r="B29" s="292" t="s">
        <v>64</v>
      </c>
      <c r="C29" s="304">
        <v>0</v>
      </c>
      <c r="D29" s="305" t="s">
        <v>52</v>
      </c>
      <c r="E29" s="221"/>
      <c r="F29" s="221"/>
    </row>
    <row r="30" s="171" customFormat="1" spans="1:6">
      <c r="A30" s="288">
        <v>2010303</v>
      </c>
      <c r="B30" s="292" t="s">
        <v>65</v>
      </c>
      <c r="C30" s="304">
        <v>101</v>
      </c>
      <c r="D30" s="305">
        <v>100</v>
      </c>
      <c r="E30" s="221"/>
      <c r="F30" s="221"/>
    </row>
    <row r="31" s="171" customFormat="1" spans="1:6">
      <c r="A31" s="288">
        <v>2010304</v>
      </c>
      <c r="B31" s="292" t="s">
        <v>80</v>
      </c>
      <c r="C31" s="304">
        <v>0</v>
      </c>
      <c r="D31" s="305" t="s">
        <v>52</v>
      </c>
      <c r="E31" s="221"/>
      <c r="F31" s="221"/>
    </row>
    <row r="32" s="171" customFormat="1" ht="24" spans="1:6">
      <c r="A32" s="288">
        <v>2010305</v>
      </c>
      <c r="B32" s="292" t="s">
        <v>81</v>
      </c>
      <c r="C32" s="304">
        <v>1169</v>
      </c>
      <c r="D32" s="305">
        <v>1027</v>
      </c>
      <c r="E32" s="221"/>
      <c r="F32" s="221"/>
    </row>
    <row r="33" s="171" customFormat="1" spans="1:6">
      <c r="A33" s="288">
        <v>2010306</v>
      </c>
      <c r="B33" s="292" t="s">
        <v>82</v>
      </c>
      <c r="C33" s="304">
        <v>0</v>
      </c>
      <c r="D33" s="305" t="s">
        <v>52</v>
      </c>
      <c r="E33" s="221"/>
      <c r="F33" s="221"/>
    </row>
    <row r="34" s="171" customFormat="1" spans="1:6">
      <c r="A34" s="288">
        <v>2010308</v>
      </c>
      <c r="B34" s="292" t="s">
        <v>83</v>
      </c>
      <c r="C34" s="304">
        <v>0</v>
      </c>
      <c r="D34" s="305">
        <v>0</v>
      </c>
      <c r="E34" s="221"/>
      <c r="F34" s="221"/>
    </row>
    <row r="35" s="171" customFormat="1" spans="1:6">
      <c r="A35" s="288">
        <v>2010309</v>
      </c>
      <c r="B35" s="292" t="s">
        <v>84</v>
      </c>
      <c r="C35" s="304">
        <v>0</v>
      </c>
      <c r="D35" s="305" t="s">
        <v>52</v>
      </c>
      <c r="E35" s="221"/>
      <c r="F35" s="221"/>
    </row>
    <row r="36" s="171" customFormat="1" spans="1:6">
      <c r="A36" s="288">
        <v>2010350</v>
      </c>
      <c r="B36" s="292" t="s">
        <v>72</v>
      </c>
      <c r="C36" s="304">
        <v>85</v>
      </c>
      <c r="D36" s="305">
        <v>100</v>
      </c>
      <c r="E36" s="221"/>
      <c r="F36" s="221"/>
    </row>
    <row r="37" s="171" customFormat="1" ht="24" spans="1:6">
      <c r="A37" s="288">
        <v>2010399</v>
      </c>
      <c r="B37" s="292" t="s">
        <v>85</v>
      </c>
      <c r="C37" s="304">
        <v>0</v>
      </c>
      <c r="D37" s="305" t="s">
        <v>52</v>
      </c>
      <c r="E37" s="221"/>
      <c r="F37" s="221"/>
    </row>
    <row r="38" spans="1:5">
      <c r="A38" s="288">
        <v>20104</v>
      </c>
      <c r="B38" s="291" t="s">
        <v>86</v>
      </c>
      <c r="C38" s="290">
        <f>SUM(C39:C48)</f>
        <v>269</v>
      </c>
      <c r="D38" s="290">
        <f>SUM(D39:D48)</f>
        <v>146.2</v>
      </c>
      <c r="E38" s="221">
        <v>2</v>
      </c>
    </row>
    <row r="39" s="171" customFormat="1" spans="1:6">
      <c r="A39" s="288">
        <v>2010401</v>
      </c>
      <c r="B39" s="292" t="s">
        <v>63</v>
      </c>
      <c r="C39" s="304">
        <v>42</v>
      </c>
      <c r="D39" s="305">
        <v>46.2</v>
      </c>
      <c r="E39" s="221"/>
      <c r="F39" s="221"/>
    </row>
    <row r="40" s="171" customFormat="1" spans="1:6">
      <c r="A40" s="288">
        <v>2010402</v>
      </c>
      <c r="B40" s="292" t="s">
        <v>64</v>
      </c>
      <c r="C40" s="304">
        <v>0</v>
      </c>
      <c r="D40" s="305" t="s">
        <v>52</v>
      </c>
      <c r="E40" s="221"/>
      <c r="F40" s="221"/>
    </row>
    <row r="41" s="171" customFormat="1" spans="1:6">
      <c r="A41" s="288">
        <v>2010403</v>
      </c>
      <c r="B41" s="292" t="s">
        <v>65</v>
      </c>
      <c r="C41" s="304">
        <v>0</v>
      </c>
      <c r="D41" s="305" t="s">
        <v>52</v>
      </c>
      <c r="E41" s="221"/>
      <c r="F41" s="221"/>
    </row>
    <row r="42" s="171" customFormat="1" spans="1:6">
      <c r="A42" s="288">
        <v>2010404</v>
      </c>
      <c r="B42" s="292" t="s">
        <v>87</v>
      </c>
      <c r="C42" s="304">
        <v>0</v>
      </c>
      <c r="D42" s="305" t="s">
        <v>52</v>
      </c>
      <c r="E42" s="221"/>
      <c r="F42" s="221"/>
    </row>
    <row r="43" s="171" customFormat="1" spans="1:6">
      <c r="A43" s="288">
        <v>2010405</v>
      </c>
      <c r="B43" s="292" t="s">
        <v>88</v>
      </c>
      <c r="C43" s="304">
        <v>0</v>
      </c>
      <c r="D43" s="305" t="s">
        <v>52</v>
      </c>
      <c r="E43" s="221"/>
      <c r="F43" s="221"/>
    </row>
    <row r="44" s="171" customFormat="1" spans="1:6">
      <c r="A44" s="288">
        <v>2010406</v>
      </c>
      <c r="B44" s="292" t="s">
        <v>89</v>
      </c>
      <c r="C44" s="304">
        <v>0</v>
      </c>
      <c r="D44" s="305" t="s">
        <v>52</v>
      </c>
      <c r="E44" s="221"/>
      <c r="F44" s="221"/>
    </row>
    <row r="45" s="171" customFormat="1" spans="1:6">
      <c r="A45" s="288">
        <v>2010407</v>
      </c>
      <c r="B45" s="292" t="s">
        <v>90</v>
      </c>
      <c r="C45" s="304">
        <v>0</v>
      </c>
      <c r="D45" s="305" t="s">
        <v>52</v>
      </c>
      <c r="E45" s="221"/>
      <c r="F45" s="221"/>
    </row>
    <row r="46" s="171" customFormat="1" spans="1:6">
      <c r="A46" s="288">
        <v>2010408</v>
      </c>
      <c r="B46" s="292" t="s">
        <v>91</v>
      </c>
      <c r="C46" s="304">
        <v>0</v>
      </c>
      <c r="D46" s="305" t="s">
        <v>52</v>
      </c>
      <c r="E46" s="221"/>
      <c r="F46" s="221"/>
    </row>
    <row r="47" s="171" customFormat="1" spans="1:6">
      <c r="A47" s="288">
        <v>2010450</v>
      </c>
      <c r="B47" s="292" t="s">
        <v>72</v>
      </c>
      <c r="C47" s="304">
        <v>0</v>
      </c>
      <c r="D47" s="305" t="s">
        <v>52</v>
      </c>
      <c r="E47" s="221"/>
      <c r="F47" s="221"/>
    </row>
    <row r="48" s="171" customFormat="1" ht="24" spans="1:6">
      <c r="A48" s="288">
        <v>2010499</v>
      </c>
      <c r="B48" s="292" t="s">
        <v>92</v>
      </c>
      <c r="C48" s="304">
        <v>227</v>
      </c>
      <c r="D48" s="305">
        <v>100</v>
      </c>
      <c r="E48" s="221"/>
      <c r="F48" s="221"/>
    </row>
    <row r="49" spans="1:5">
      <c r="A49" s="288">
        <v>20105</v>
      </c>
      <c r="B49" s="291" t="s">
        <v>93</v>
      </c>
      <c r="C49" s="290">
        <f>SUM(C50:C59)</f>
        <v>525</v>
      </c>
      <c r="D49" s="290">
        <f>SUM(D50:D59)</f>
        <v>539.3</v>
      </c>
      <c r="E49" s="221">
        <v>2</v>
      </c>
    </row>
    <row r="50" s="171" customFormat="1" spans="1:6">
      <c r="A50" s="288">
        <v>2010501</v>
      </c>
      <c r="B50" s="292" t="s">
        <v>63</v>
      </c>
      <c r="C50" s="304">
        <v>423</v>
      </c>
      <c r="D50" s="305">
        <v>465.3</v>
      </c>
      <c r="E50" s="221"/>
      <c r="F50" s="221"/>
    </row>
    <row r="51" s="171" customFormat="1" spans="1:6">
      <c r="A51" s="288">
        <v>2010502</v>
      </c>
      <c r="B51" s="292" t="s">
        <v>64</v>
      </c>
      <c r="C51" s="304">
        <v>0</v>
      </c>
      <c r="D51" s="305" t="s">
        <v>52</v>
      </c>
      <c r="E51" s="221"/>
      <c r="F51" s="221"/>
    </row>
    <row r="52" s="171" customFormat="1" spans="1:6">
      <c r="A52" s="288">
        <v>2010503</v>
      </c>
      <c r="B52" s="292" t="s">
        <v>65</v>
      </c>
      <c r="C52" s="304">
        <v>0</v>
      </c>
      <c r="D52" s="305" t="s">
        <v>52</v>
      </c>
      <c r="E52" s="221"/>
      <c r="F52" s="221"/>
    </row>
    <row r="53" s="171" customFormat="1" spans="1:6">
      <c r="A53" s="288">
        <v>2010504</v>
      </c>
      <c r="B53" s="292" t="s">
        <v>94</v>
      </c>
      <c r="C53" s="304">
        <v>0</v>
      </c>
      <c r="D53" s="305" t="s">
        <v>52</v>
      </c>
      <c r="E53" s="221"/>
      <c r="F53" s="221"/>
    </row>
    <row r="54" s="171" customFormat="1" spans="1:6">
      <c r="A54" s="288">
        <v>2010505</v>
      </c>
      <c r="B54" s="292" t="s">
        <v>95</v>
      </c>
      <c r="C54" s="304">
        <v>6</v>
      </c>
      <c r="D54" s="305">
        <v>6</v>
      </c>
      <c r="E54" s="221"/>
      <c r="F54" s="221"/>
    </row>
    <row r="55" s="171" customFormat="1" spans="1:6">
      <c r="A55" s="288">
        <v>2010506</v>
      </c>
      <c r="B55" s="292" t="s">
        <v>96</v>
      </c>
      <c r="C55" s="304">
        <v>0</v>
      </c>
      <c r="D55" s="305" t="s">
        <v>52</v>
      </c>
      <c r="E55" s="221"/>
      <c r="F55" s="221"/>
    </row>
    <row r="56" s="171" customFormat="1" spans="1:6">
      <c r="A56" s="288">
        <v>2010507</v>
      </c>
      <c r="B56" s="292" t="s">
        <v>97</v>
      </c>
      <c r="C56" s="304">
        <v>40</v>
      </c>
      <c r="D56" s="305">
        <v>38</v>
      </c>
      <c r="E56" s="221"/>
      <c r="F56" s="221"/>
    </row>
    <row r="57" s="171" customFormat="1" spans="1:6">
      <c r="A57" s="288">
        <v>2010508</v>
      </c>
      <c r="B57" s="292" t="s">
        <v>98</v>
      </c>
      <c r="C57" s="304">
        <v>56</v>
      </c>
      <c r="D57" s="305">
        <v>30</v>
      </c>
      <c r="E57" s="221"/>
      <c r="F57" s="221"/>
    </row>
    <row r="58" s="171" customFormat="1" spans="1:6">
      <c r="A58" s="288">
        <v>2010550</v>
      </c>
      <c r="B58" s="292" t="s">
        <v>72</v>
      </c>
      <c r="C58" s="304">
        <v>0</v>
      </c>
      <c r="D58" s="305" t="s">
        <v>52</v>
      </c>
      <c r="E58" s="221"/>
      <c r="F58" s="221"/>
    </row>
    <row r="59" s="171" customFormat="1" ht="24" spans="1:6">
      <c r="A59" s="288">
        <v>2010599</v>
      </c>
      <c r="B59" s="292" t="s">
        <v>99</v>
      </c>
      <c r="C59" s="304">
        <v>0</v>
      </c>
      <c r="D59" s="305" t="s">
        <v>52</v>
      </c>
      <c r="E59" s="221"/>
      <c r="F59" s="221"/>
    </row>
    <row r="60" spans="1:5">
      <c r="A60" s="288">
        <v>20106</v>
      </c>
      <c r="B60" s="291" t="s">
        <v>100</v>
      </c>
      <c r="C60" s="290">
        <f>SUM(C61:C70)</f>
        <v>1321</v>
      </c>
      <c r="D60" s="290">
        <f>SUM(D61:D70)</f>
        <v>1350.6</v>
      </c>
      <c r="E60" s="221">
        <v>2</v>
      </c>
    </row>
    <row r="61" s="171" customFormat="1" spans="1:6">
      <c r="A61" s="288">
        <v>2010601</v>
      </c>
      <c r="B61" s="292" t="s">
        <v>63</v>
      </c>
      <c r="C61" s="304">
        <v>866</v>
      </c>
      <c r="D61" s="305">
        <v>952.6</v>
      </c>
      <c r="E61" s="221"/>
      <c r="F61" s="221"/>
    </row>
    <row r="62" s="171" customFormat="1" spans="1:6">
      <c r="A62" s="288">
        <v>2010602</v>
      </c>
      <c r="B62" s="292" t="s">
        <v>64</v>
      </c>
      <c r="C62" s="304">
        <v>0</v>
      </c>
      <c r="D62" s="305" t="s">
        <v>52</v>
      </c>
      <c r="E62" s="221"/>
      <c r="F62" s="221"/>
    </row>
    <row r="63" s="171" customFormat="1" spans="1:6">
      <c r="A63" s="288">
        <v>2010603</v>
      </c>
      <c r="B63" s="292" t="s">
        <v>65</v>
      </c>
      <c r="C63" s="304">
        <v>0</v>
      </c>
      <c r="D63" s="305" t="s">
        <v>52</v>
      </c>
      <c r="E63" s="221"/>
      <c r="F63" s="221"/>
    </row>
    <row r="64" s="171" customFormat="1" spans="1:6">
      <c r="A64" s="288">
        <v>2010604</v>
      </c>
      <c r="B64" s="292" t="s">
        <v>101</v>
      </c>
      <c r="C64" s="304">
        <v>0</v>
      </c>
      <c r="D64" s="305" t="s">
        <v>52</v>
      </c>
      <c r="E64" s="221"/>
      <c r="F64" s="221"/>
    </row>
    <row r="65" s="171" customFormat="1" spans="1:6">
      <c r="A65" s="288">
        <v>2010605</v>
      </c>
      <c r="B65" s="292" t="s">
        <v>102</v>
      </c>
      <c r="C65" s="304">
        <v>0</v>
      </c>
      <c r="D65" s="305" t="s">
        <v>52</v>
      </c>
      <c r="E65" s="221"/>
      <c r="F65" s="221"/>
    </row>
    <row r="66" s="171" customFormat="1" spans="1:6">
      <c r="A66" s="288">
        <v>2010606</v>
      </c>
      <c r="B66" s="292" t="s">
        <v>103</v>
      </c>
      <c r="C66" s="304">
        <v>0</v>
      </c>
      <c r="D66" s="305" t="s">
        <v>52</v>
      </c>
      <c r="E66" s="221"/>
      <c r="F66" s="221"/>
    </row>
    <row r="67" s="171" customFormat="1" spans="1:6">
      <c r="A67" s="288">
        <v>2010607</v>
      </c>
      <c r="B67" s="292" t="s">
        <v>104</v>
      </c>
      <c r="C67" s="304">
        <v>75</v>
      </c>
      <c r="D67" s="305">
        <v>75</v>
      </c>
      <c r="E67" s="221"/>
      <c r="F67" s="221"/>
    </row>
    <row r="68" s="171" customFormat="1" spans="1:6">
      <c r="A68" s="288">
        <v>2010608</v>
      </c>
      <c r="B68" s="292" t="s">
        <v>105</v>
      </c>
      <c r="C68" s="304">
        <v>348</v>
      </c>
      <c r="D68" s="305">
        <v>293</v>
      </c>
      <c r="E68" s="221"/>
      <c r="F68" s="221"/>
    </row>
    <row r="69" s="171" customFormat="1" spans="1:6">
      <c r="A69" s="288">
        <v>2010650</v>
      </c>
      <c r="B69" s="292" t="s">
        <v>72</v>
      </c>
      <c r="C69" s="304">
        <v>0</v>
      </c>
      <c r="D69" s="305" t="s">
        <v>52</v>
      </c>
      <c r="E69" s="221"/>
      <c r="F69" s="221"/>
    </row>
    <row r="70" s="171" customFormat="1" spans="1:6">
      <c r="A70" s="288">
        <v>2010699</v>
      </c>
      <c r="B70" s="292" t="s">
        <v>106</v>
      </c>
      <c r="C70" s="304">
        <v>32</v>
      </c>
      <c r="D70" s="305">
        <v>30</v>
      </c>
      <c r="E70" s="221"/>
      <c r="F70" s="221"/>
    </row>
    <row r="71" spans="1:5">
      <c r="A71" s="288">
        <v>20107</v>
      </c>
      <c r="B71" s="291" t="s">
        <v>107</v>
      </c>
      <c r="C71" s="290">
        <f>SUM(C72:C78)</f>
        <v>306</v>
      </c>
      <c r="D71" s="290">
        <f>SUM(D72:D78)</f>
        <v>334</v>
      </c>
      <c r="E71" s="221">
        <v>2</v>
      </c>
    </row>
    <row r="72" s="171" customFormat="1" spans="1:6">
      <c r="A72" s="288">
        <v>2010701</v>
      </c>
      <c r="B72" s="292" t="s">
        <v>63</v>
      </c>
      <c r="C72" s="304">
        <v>290</v>
      </c>
      <c r="D72" s="305">
        <v>319</v>
      </c>
      <c r="E72" s="221"/>
      <c r="F72" s="221"/>
    </row>
    <row r="73" s="171" customFormat="1" spans="1:6">
      <c r="A73" s="288">
        <v>2010702</v>
      </c>
      <c r="B73" s="292" t="s">
        <v>64</v>
      </c>
      <c r="C73" s="304">
        <v>0</v>
      </c>
      <c r="D73" s="305" t="s">
        <v>52</v>
      </c>
      <c r="E73" s="221"/>
      <c r="F73" s="221"/>
    </row>
    <row r="74" s="171" customFormat="1" spans="1:6">
      <c r="A74" s="288">
        <v>2010703</v>
      </c>
      <c r="B74" s="292" t="s">
        <v>65</v>
      </c>
      <c r="C74" s="304">
        <v>0</v>
      </c>
      <c r="D74" s="305" t="s">
        <v>52</v>
      </c>
      <c r="E74" s="221"/>
      <c r="F74" s="221"/>
    </row>
    <row r="75" s="171" customFormat="1" spans="1:6">
      <c r="A75" s="288">
        <v>2010709</v>
      </c>
      <c r="B75" s="292" t="s">
        <v>104</v>
      </c>
      <c r="C75" s="304">
        <v>0</v>
      </c>
      <c r="D75" s="305" t="s">
        <v>52</v>
      </c>
      <c r="E75" s="221"/>
      <c r="F75" s="221"/>
    </row>
    <row r="76" s="171" customFormat="1" spans="1:6">
      <c r="A76" s="288">
        <v>2010710</v>
      </c>
      <c r="B76" s="292" t="s">
        <v>108</v>
      </c>
      <c r="C76" s="304">
        <v>16</v>
      </c>
      <c r="D76" s="305">
        <v>15</v>
      </c>
      <c r="E76" s="221"/>
      <c r="F76" s="221"/>
    </row>
    <row r="77" s="171" customFormat="1" spans="1:6">
      <c r="A77" s="288">
        <v>2010750</v>
      </c>
      <c r="B77" s="292" t="s">
        <v>72</v>
      </c>
      <c r="C77" s="304">
        <v>0</v>
      </c>
      <c r="D77" s="305" t="s">
        <v>52</v>
      </c>
      <c r="E77" s="221"/>
      <c r="F77" s="221"/>
    </row>
    <row r="78" s="171" customFormat="1" spans="1:6">
      <c r="A78" s="288">
        <v>2010799</v>
      </c>
      <c r="B78" s="292" t="s">
        <v>109</v>
      </c>
      <c r="C78" s="304">
        <v>0</v>
      </c>
      <c r="D78" s="305" t="s">
        <v>52</v>
      </c>
      <c r="E78" s="221"/>
      <c r="F78" s="221"/>
    </row>
    <row r="79" spans="1:5">
      <c r="A79" s="288">
        <v>20108</v>
      </c>
      <c r="B79" s="291" t="s">
        <v>110</v>
      </c>
      <c r="C79" s="290">
        <v>0</v>
      </c>
      <c r="D79" s="290">
        <v>0</v>
      </c>
      <c r="E79" s="221">
        <v>2</v>
      </c>
    </row>
    <row r="80" s="171" customFormat="1" spans="1:6">
      <c r="A80" s="288">
        <v>2010801</v>
      </c>
      <c r="B80" s="292" t="s">
        <v>63</v>
      </c>
      <c r="C80" s="304">
        <v>0</v>
      </c>
      <c r="D80" s="305" t="s">
        <v>52</v>
      </c>
      <c r="E80" s="221"/>
      <c r="F80" s="221"/>
    </row>
    <row r="81" s="171" customFormat="1" spans="1:6">
      <c r="A81" s="288">
        <v>2010802</v>
      </c>
      <c r="B81" s="292" t="s">
        <v>64</v>
      </c>
      <c r="C81" s="304">
        <v>0</v>
      </c>
      <c r="D81" s="305" t="s">
        <v>52</v>
      </c>
      <c r="E81" s="221"/>
      <c r="F81" s="221"/>
    </row>
    <row r="82" s="171" customFormat="1" spans="1:6">
      <c r="A82" s="288">
        <v>2010803</v>
      </c>
      <c r="B82" s="292" t="s">
        <v>65</v>
      </c>
      <c r="C82" s="304">
        <v>0</v>
      </c>
      <c r="D82" s="305" t="s">
        <v>52</v>
      </c>
      <c r="E82" s="221"/>
      <c r="F82" s="221"/>
    </row>
    <row r="83" s="171" customFormat="1" spans="1:6">
      <c r="A83" s="288">
        <v>2010804</v>
      </c>
      <c r="B83" s="292" t="s">
        <v>111</v>
      </c>
      <c r="C83" s="304">
        <v>0</v>
      </c>
      <c r="D83" s="305" t="s">
        <v>52</v>
      </c>
      <c r="E83" s="221"/>
      <c r="F83" s="221"/>
    </row>
    <row r="84" s="171" customFormat="1" spans="1:6">
      <c r="A84" s="288">
        <v>2010805</v>
      </c>
      <c r="B84" s="292" t="s">
        <v>112</v>
      </c>
      <c r="C84" s="304">
        <v>0</v>
      </c>
      <c r="D84" s="305" t="s">
        <v>52</v>
      </c>
      <c r="E84" s="221"/>
      <c r="F84" s="221"/>
    </row>
    <row r="85" s="171" customFormat="1" spans="1:6">
      <c r="A85" s="288">
        <v>2010806</v>
      </c>
      <c r="B85" s="292" t="s">
        <v>104</v>
      </c>
      <c r="C85" s="304">
        <v>0</v>
      </c>
      <c r="D85" s="305" t="s">
        <v>52</v>
      </c>
      <c r="E85" s="221"/>
      <c r="F85" s="221"/>
    </row>
    <row r="86" s="171" customFormat="1" spans="1:6">
      <c r="A86" s="288">
        <v>2010850</v>
      </c>
      <c r="B86" s="292" t="s">
        <v>72</v>
      </c>
      <c r="C86" s="304">
        <v>0</v>
      </c>
      <c r="D86" s="305" t="s">
        <v>52</v>
      </c>
      <c r="E86" s="221"/>
      <c r="F86" s="221"/>
    </row>
    <row r="87" s="171" customFormat="1" spans="1:6">
      <c r="A87" s="288">
        <v>2010899</v>
      </c>
      <c r="B87" s="292" t="s">
        <v>113</v>
      </c>
      <c r="C87" s="304">
        <v>0</v>
      </c>
      <c r="D87" s="305" t="s">
        <v>52</v>
      </c>
      <c r="E87" s="221"/>
      <c r="F87" s="221"/>
    </row>
    <row r="88" spans="1:5">
      <c r="A88" s="288">
        <v>20109</v>
      </c>
      <c r="B88" s="291" t="s">
        <v>114</v>
      </c>
      <c r="C88" s="290">
        <f>SUM(C89:C100)</f>
        <v>0</v>
      </c>
      <c r="D88" s="290">
        <f>SUM(D89:D100)</f>
        <v>0</v>
      </c>
      <c r="E88" s="221">
        <v>2</v>
      </c>
    </row>
    <row r="89" s="171" customFormat="1" spans="1:6">
      <c r="A89" s="288">
        <v>2010901</v>
      </c>
      <c r="B89" s="292" t="s">
        <v>63</v>
      </c>
      <c r="C89" s="304">
        <v>0</v>
      </c>
      <c r="D89" s="305" t="s">
        <v>52</v>
      </c>
      <c r="E89" s="221"/>
      <c r="F89" s="221"/>
    </row>
    <row r="90" s="171" customFormat="1" spans="1:6">
      <c r="A90" s="288">
        <v>2010902</v>
      </c>
      <c r="B90" s="292" t="s">
        <v>64</v>
      </c>
      <c r="C90" s="304">
        <v>0</v>
      </c>
      <c r="D90" s="305" t="s">
        <v>52</v>
      </c>
      <c r="E90" s="221"/>
      <c r="F90" s="221"/>
    </row>
    <row r="91" s="171" customFormat="1" spans="1:6">
      <c r="A91" s="288">
        <v>2010903</v>
      </c>
      <c r="B91" s="292" t="s">
        <v>65</v>
      </c>
      <c r="C91" s="304">
        <v>0</v>
      </c>
      <c r="D91" s="305" t="s">
        <v>52</v>
      </c>
      <c r="E91" s="221"/>
      <c r="F91" s="221"/>
    </row>
    <row r="92" s="171" customFormat="1" spans="1:6">
      <c r="A92" s="288">
        <v>2010905</v>
      </c>
      <c r="B92" s="292" t="s">
        <v>115</v>
      </c>
      <c r="C92" s="304">
        <v>0</v>
      </c>
      <c r="D92" s="305" t="s">
        <v>52</v>
      </c>
      <c r="E92" s="221"/>
      <c r="F92" s="221"/>
    </row>
    <row r="93" s="171" customFormat="1" spans="1:6">
      <c r="A93" s="288">
        <v>2010907</v>
      </c>
      <c r="B93" s="292" t="s">
        <v>116</v>
      </c>
      <c r="C93" s="304">
        <v>0</v>
      </c>
      <c r="D93" s="305" t="s">
        <v>52</v>
      </c>
      <c r="E93" s="221"/>
      <c r="F93" s="221"/>
    </row>
    <row r="94" s="171" customFormat="1" spans="1:6">
      <c r="A94" s="288">
        <v>2010908</v>
      </c>
      <c r="B94" s="292" t="s">
        <v>104</v>
      </c>
      <c r="C94" s="304">
        <v>0</v>
      </c>
      <c r="D94" s="305" t="s">
        <v>52</v>
      </c>
      <c r="E94" s="221"/>
      <c r="F94" s="221"/>
    </row>
    <row r="95" s="171" customFormat="1" spans="1:6">
      <c r="A95" s="288">
        <v>2010909</v>
      </c>
      <c r="B95" s="292" t="s">
        <v>117</v>
      </c>
      <c r="C95" s="304">
        <v>0</v>
      </c>
      <c r="D95" s="305" t="s">
        <v>52</v>
      </c>
      <c r="E95" s="221"/>
      <c r="F95" s="221"/>
    </row>
    <row r="96" s="171" customFormat="1" spans="1:6">
      <c r="A96" s="288">
        <v>2010910</v>
      </c>
      <c r="B96" s="292" t="s">
        <v>118</v>
      </c>
      <c r="C96" s="304">
        <v>0</v>
      </c>
      <c r="D96" s="305" t="s">
        <v>52</v>
      </c>
      <c r="E96" s="221"/>
      <c r="F96" s="221"/>
    </row>
    <row r="97" s="171" customFormat="1" spans="1:6">
      <c r="A97" s="288">
        <v>2010911</v>
      </c>
      <c r="B97" s="292" t="s">
        <v>119</v>
      </c>
      <c r="C97" s="304">
        <v>0</v>
      </c>
      <c r="D97" s="305" t="s">
        <v>52</v>
      </c>
      <c r="E97" s="221"/>
      <c r="F97" s="221"/>
    </row>
    <row r="98" s="171" customFormat="1" spans="1:6">
      <c r="A98" s="288">
        <v>2010912</v>
      </c>
      <c r="B98" s="292" t="s">
        <v>120</v>
      </c>
      <c r="C98" s="304">
        <v>0</v>
      </c>
      <c r="D98" s="305" t="s">
        <v>52</v>
      </c>
      <c r="E98" s="221"/>
      <c r="F98" s="221"/>
    </row>
    <row r="99" s="171" customFormat="1" spans="1:6">
      <c r="A99" s="288">
        <v>2010950</v>
      </c>
      <c r="B99" s="292" t="s">
        <v>72</v>
      </c>
      <c r="C99" s="304">
        <v>0</v>
      </c>
      <c r="D99" s="305" t="s">
        <v>52</v>
      </c>
      <c r="E99" s="221"/>
      <c r="F99" s="221"/>
    </row>
    <row r="100" s="171" customFormat="1" spans="1:6">
      <c r="A100" s="288">
        <v>2010999</v>
      </c>
      <c r="B100" s="292" t="s">
        <v>121</v>
      </c>
      <c r="C100" s="304">
        <v>0</v>
      </c>
      <c r="D100" s="305" t="s">
        <v>52</v>
      </c>
      <c r="E100" s="221"/>
      <c r="F100" s="221"/>
    </row>
    <row r="101" spans="1:5">
      <c r="A101" s="288">
        <v>20111</v>
      </c>
      <c r="B101" s="291" t="s">
        <v>122</v>
      </c>
      <c r="C101" s="290">
        <f>SUM(C102:C109)</f>
        <v>1630</v>
      </c>
      <c r="D101" s="290">
        <f>SUM(D102:D109)</f>
        <v>1770.9</v>
      </c>
      <c r="E101" s="221">
        <v>2</v>
      </c>
    </row>
    <row r="102" s="171" customFormat="1" spans="1:6">
      <c r="A102" s="288">
        <v>2011101</v>
      </c>
      <c r="B102" s="292" t="s">
        <v>63</v>
      </c>
      <c r="C102" s="304">
        <v>1489</v>
      </c>
      <c r="D102" s="305">
        <v>1637.9</v>
      </c>
      <c r="E102" s="221"/>
      <c r="F102" s="221"/>
    </row>
    <row r="103" s="171" customFormat="1" spans="1:6">
      <c r="A103" s="288">
        <v>2011102</v>
      </c>
      <c r="B103" s="292" t="s">
        <v>64</v>
      </c>
      <c r="C103" s="304">
        <v>0</v>
      </c>
      <c r="D103" s="305" t="s">
        <v>52</v>
      </c>
      <c r="E103" s="221"/>
      <c r="F103" s="221"/>
    </row>
    <row r="104" s="171" customFormat="1" spans="1:6">
      <c r="A104" s="288">
        <v>2011103</v>
      </c>
      <c r="B104" s="292" t="s">
        <v>65</v>
      </c>
      <c r="C104" s="304">
        <v>0</v>
      </c>
      <c r="D104" s="305" t="s">
        <v>52</v>
      </c>
      <c r="E104" s="221"/>
      <c r="F104" s="221"/>
    </row>
    <row r="105" s="171" customFormat="1" spans="1:6">
      <c r="A105" s="288">
        <v>2011104</v>
      </c>
      <c r="B105" s="292" t="s">
        <v>123</v>
      </c>
      <c r="C105" s="304">
        <v>85</v>
      </c>
      <c r="D105" s="305">
        <v>80</v>
      </c>
      <c r="E105" s="221"/>
      <c r="F105" s="221"/>
    </row>
    <row r="106" s="171" customFormat="1" spans="1:6">
      <c r="A106" s="288">
        <v>2011105</v>
      </c>
      <c r="B106" s="292" t="s">
        <v>124</v>
      </c>
      <c r="C106" s="304">
        <v>0</v>
      </c>
      <c r="D106" s="305" t="s">
        <v>52</v>
      </c>
      <c r="E106" s="221"/>
      <c r="F106" s="221"/>
    </row>
    <row r="107" s="171" customFormat="1" spans="1:6">
      <c r="A107" s="288">
        <v>2011106</v>
      </c>
      <c r="B107" s="292" t="s">
        <v>125</v>
      </c>
      <c r="C107" s="304">
        <v>36</v>
      </c>
      <c r="D107" s="305">
        <v>33</v>
      </c>
      <c r="E107" s="221"/>
      <c r="F107" s="221"/>
    </row>
    <row r="108" s="171" customFormat="1" spans="1:6">
      <c r="A108" s="288">
        <v>2011150</v>
      </c>
      <c r="B108" s="292" t="s">
        <v>72</v>
      </c>
      <c r="C108" s="304">
        <v>0</v>
      </c>
      <c r="D108" s="305" t="s">
        <v>52</v>
      </c>
      <c r="E108" s="221"/>
      <c r="F108" s="221"/>
    </row>
    <row r="109" s="171" customFormat="1" ht="24" spans="1:6">
      <c r="A109" s="288">
        <v>2011199</v>
      </c>
      <c r="B109" s="292" t="s">
        <v>126</v>
      </c>
      <c r="C109" s="304">
        <v>20</v>
      </c>
      <c r="D109" s="305">
        <v>20</v>
      </c>
      <c r="E109" s="221"/>
      <c r="F109" s="221"/>
    </row>
    <row r="110" spans="1:5">
      <c r="A110" s="288">
        <v>20113</v>
      </c>
      <c r="B110" s="291" t="s">
        <v>127</v>
      </c>
      <c r="C110" s="290">
        <f>SUM(C111:C120)</f>
        <v>971</v>
      </c>
      <c r="D110" s="290">
        <f>SUM(D111:D120)</f>
        <v>1051.4</v>
      </c>
      <c r="E110" s="221">
        <v>2</v>
      </c>
    </row>
    <row r="111" s="171" customFormat="1" spans="1:6">
      <c r="A111" s="288">
        <v>2011301</v>
      </c>
      <c r="B111" s="292" t="s">
        <v>63</v>
      </c>
      <c r="C111" s="304">
        <v>894</v>
      </c>
      <c r="D111" s="305">
        <v>983.4</v>
      </c>
      <c r="E111" s="221"/>
      <c r="F111" s="221"/>
    </row>
    <row r="112" s="171" customFormat="1" spans="1:6">
      <c r="A112" s="288">
        <v>2011302</v>
      </c>
      <c r="B112" s="292" t="s">
        <v>64</v>
      </c>
      <c r="C112" s="304">
        <v>0</v>
      </c>
      <c r="D112" s="305" t="s">
        <v>52</v>
      </c>
      <c r="E112" s="221"/>
      <c r="F112" s="221"/>
    </row>
    <row r="113" s="171" customFormat="1" spans="1:6">
      <c r="A113" s="288">
        <v>2011303</v>
      </c>
      <c r="B113" s="292" t="s">
        <v>65</v>
      </c>
      <c r="C113" s="304">
        <v>0</v>
      </c>
      <c r="D113" s="305" t="s">
        <v>52</v>
      </c>
      <c r="E113" s="221"/>
      <c r="F113" s="221"/>
    </row>
    <row r="114" s="171" customFormat="1" spans="1:6">
      <c r="A114" s="288">
        <v>2011304</v>
      </c>
      <c r="B114" s="292" t="s">
        <v>128</v>
      </c>
      <c r="C114" s="304">
        <v>0</v>
      </c>
      <c r="D114" s="305" t="s">
        <v>52</v>
      </c>
      <c r="E114" s="221"/>
      <c r="F114" s="221"/>
    </row>
    <row r="115" s="171" customFormat="1" spans="1:6">
      <c r="A115" s="288">
        <v>2011305</v>
      </c>
      <c r="B115" s="292" t="s">
        <v>129</v>
      </c>
      <c r="C115" s="304">
        <v>0</v>
      </c>
      <c r="D115" s="305" t="s">
        <v>52</v>
      </c>
      <c r="E115" s="221"/>
      <c r="F115" s="221"/>
    </row>
    <row r="116" s="171" customFormat="1" spans="1:6">
      <c r="A116" s="288">
        <v>2011306</v>
      </c>
      <c r="B116" s="292" t="s">
        <v>130</v>
      </c>
      <c r="C116" s="304">
        <v>0</v>
      </c>
      <c r="D116" s="305" t="s">
        <v>52</v>
      </c>
      <c r="E116" s="221"/>
      <c r="F116" s="221"/>
    </row>
    <row r="117" s="171" customFormat="1" spans="1:6">
      <c r="A117" s="288">
        <v>2011307</v>
      </c>
      <c r="B117" s="292" t="s">
        <v>131</v>
      </c>
      <c r="C117" s="304">
        <v>0</v>
      </c>
      <c r="D117" s="305" t="s">
        <v>52</v>
      </c>
      <c r="E117" s="221"/>
      <c r="F117" s="221"/>
    </row>
    <row r="118" s="171" customFormat="1" spans="1:6">
      <c r="A118" s="288">
        <v>2011308</v>
      </c>
      <c r="B118" s="292" t="s">
        <v>132</v>
      </c>
      <c r="C118" s="304">
        <v>0</v>
      </c>
      <c r="D118" s="305" t="s">
        <v>52</v>
      </c>
      <c r="E118" s="221"/>
      <c r="F118" s="221"/>
    </row>
    <row r="119" s="171" customFormat="1" spans="1:6">
      <c r="A119" s="288">
        <v>2011350</v>
      </c>
      <c r="B119" s="292" t="s">
        <v>72</v>
      </c>
      <c r="C119" s="304">
        <v>0</v>
      </c>
      <c r="D119" s="305" t="s">
        <v>52</v>
      </c>
      <c r="E119" s="221"/>
      <c r="F119" s="221"/>
    </row>
    <row r="120" s="171" customFormat="1" spans="1:6">
      <c r="A120" s="288">
        <v>2011399</v>
      </c>
      <c r="B120" s="292" t="s">
        <v>133</v>
      </c>
      <c r="C120" s="304">
        <v>77</v>
      </c>
      <c r="D120" s="305">
        <v>68</v>
      </c>
      <c r="E120" s="221"/>
      <c r="F120" s="221"/>
    </row>
    <row r="121" spans="1:5">
      <c r="A121" s="288">
        <v>20114</v>
      </c>
      <c r="B121" s="291" t="s">
        <v>134</v>
      </c>
      <c r="C121" s="304">
        <v>0</v>
      </c>
      <c r="D121" s="290">
        <v>0</v>
      </c>
      <c r="E121" s="221">
        <v>2</v>
      </c>
    </row>
    <row r="122" s="171" customFormat="1" spans="1:6">
      <c r="A122" s="288">
        <v>2011401</v>
      </c>
      <c r="B122" s="292" t="s">
        <v>63</v>
      </c>
      <c r="C122" s="304">
        <v>0</v>
      </c>
      <c r="D122" s="305" t="s">
        <v>52</v>
      </c>
      <c r="E122" s="221"/>
      <c r="F122" s="221"/>
    </row>
    <row r="123" s="171" customFormat="1" spans="1:6">
      <c r="A123" s="288">
        <v>2011402</v>
      </c>
      <c r="B123" s="292" t="s">
        <v>64</v>
      </c>
      <c r="C123" s="304">
        <v>0</v>
      </c>
      <c r="D123" s="305" t="s">
        <v>52</v>
      </c>
      <c r="E123" s="221"/>
      <c r="F123" s="221"/>
    </row>
    <row r="124" s="171" customFormat="1" spans="1:6">
      <c r="A124" s="288">
        <v>2011403</v>
      </c>
      <c r="B124" s="292" t="s">
        <v>65</v>
      </c>
      <c r="C124" s="304">
        <v>0</v>
      </c>
      <c r="D124" s="305" t="s">
        <v>52</v>
      </c>
      <c r="E124" s="221"/>
      <c r="F124" s="221"/>
    </row>
    <row r="125" s="171" customFormat="1" spans="1:6">
      <c r="A125" s="288">
        <v>2011404</v>
      </c>
      <c r="B125" s="292" t="s">
        <v>135</v>
      </c>
      <c r="C125" s="304">
        <v>0</v>
      </c>
      <c r="D125" s="305" t="s">
        <v>52</v>
      </c>
      <c r="E125" s="221"/>
      <c r="F125" s="221"/>
    </row>
    <row r="126" s="171" customFormat="1" spans="1:6">
      <c r="A126" s="288">
        <v>2011405</v>
      </c>
      <c r="B126" s="292" t="s">
        <v>136</v>
      </c>
      <c r="C126" s="304">
        <v>0</v>
      </c>
      <c r="D126" s="305" t="s">
        <v>52</v>
      </c>
      <c r="E126" s="221"/>
      <c r="F126" s="221"/>
    </row>
    <row r="127" s="171" customFormat="1" spans="1:6">
      <c r="A127" s="288">
        <v>2011408</v>
      </c>
      <c r="B127" s="292" t="s">
        <v>137</v>
      </c>
      <c r="C127" s="304">
        <v>0</v>
      </c>
      <c r="D127" s="305" t="s">
        <v>52</v>
      </c>
      <c r="E127" s="221"/>
      <c r="F127" s="221"/>
    </row>
    <row r="128" s="171" customFormat="1" spans="1:6">
      <c r="A128" s="288">
        <v>2011409</v>
      </c>
      <c r="B128" s="292" t="s">
        <v>138</v>
      </c>
      <c r="C128" s="304">
        <v>0</v>
      </c>
      <c r="D128" s="305" t="s">
        <v>52</v>
      </c>
      <c r="E128" s="221"/>
      <c r="F128" s="221"/>
    </row>
    <row r="129" s="171" customFormat="1" spans="1:6">
      <c r="A129" s="288">
        <v>2011410</v>
      </c>
      <c r="B129" s="292" t="s">
        <v>139</v>
      </c>
      <c r="C129" s="304">
        <v>0</v>
      </c>
      <c r="D129" s="305" t="s">
        <v>52</v>
      </c>
      <c r="E129" s="221"/>
      <c r="F129" s="221"/>
    </row>
    <row r="130" s="171" customFormat="1" spans="1:6">
      <c r="A130" s="288">
        <v>2011411</v>
      </c>
      <c r="B130" s="292" t="s">
        <v>140</v>
      </c>
      <c r="C130" s="304">
        <v>0</v>
      </c>
      <c r="D130" s="305" t="s">
        <v>52</v>
      </c>
      <c r="E130" s="221"/>
      <c r="F130" s="221"/>
    </row>
    <row r="131" s="171" customFormat="1" spans="1:6">
      <c r="A131" s="288">
        <v>2011450</v>
      </c>
      <c r="B131" s="292" t="s">
        <v>72</v>
      </c>
      <c r="C131" s="304">
        <v>0</v>
      </c>
      <c r="D131" s="305" t="s">
        <v>52</v>
      </c>
      <c r="E131" s="221"/>
      <c r="F131" s="221"/>
    </row>
    <row r="132" s="171" customFormat="1" ht="24" spans="1:6">
      <c r="A132" s="288">
        <v>2011499</v>
      </c>
      <c r="B132" s="292" t="s">
        <v>141</v>
      </c>
      <c r="C132" s="304">
        <v>0</v>
      </c>
      <c r="D132" s="305" t="s">
        <v>52</v>
      </c>
      <c r="E132" s="221"/>
      <c r="F132" s="221"/>
    </row>
    <row r="133" spans="1:5">
      <c r="A133" s="288">
        <v>20123</v>
      </c>
      <c r="B133" s="291" t="s">
        <v>142</v>
      </c>
      <c r="C133" s="290">
        <f>SUM(C134:C139)</f>
        <v>228</v>
      </c>
      <c r="D133" s="290">
        <f>SUM(D134:D139)</f>
        <v>218.9</v>
      </c>
      <c r="E133" s="221">
        <v>2</v>
      </c>
    </row>
    <row r="134" s="171" customFormat="1" spans="1:6">
      <c r="A134" s="288">
        <v>2012301</v>
      </c>
      <c r="B134" s="292" t="s">
        <v>63</v>
      </c>
      <c r="C134" s="304">
        <v>169</v>
      </c>
      <c r="D134" s="305">
        <v>185.9</v>
      </c>
      <c r="E134" s="221"/>
      <c r="F134" s="221"/>
    </row>
    <row r="135" s="171" customFormat="1" spans="1:6">
      <c r="A135" s="288">
        <v>2012302</v>
      </c>
      <c r="B135" s="292" t="s">
        <v>64</v>
      </c>
      <c r="C135" s="304">
        <v>0</v>
      </c>
      <c r="D135" s="305" t="s">
        <v>52</v>
      </c>
      <c r="E135" s="221"/>
      <c r="F135" s="221"/>
    </row>
    <row r="136" s="171" customFormat="1" spans="1:6">
      <c r="A136" s="288">
        <v>2012303</v>
      </c>
      <c r="B136" s="292" t="s">
        <v>65</v>
      </c>
      <c r="C136" s="304">
        <v>0</v>
      </c>
      <c r="D136" s="305" t="s">
        <v>52</v>
      </c>
      <c r="E136" s="221"/>
      <c r="F136" s="221"/>
    </row>
    <row r="137" s="171" customFormat="1" spans="1:6">
      <c r="A137" s="288">
        <v>2012304</v>
      </c>
      <c r="B137" s="292" t="s">
        <v>143</v>
      </c>
      <c r="C137" s="304">
        <v>54</v>
      </c>
      <c r="D137" s="305">
        <v>28</v>
      </c>
      <c r="E137" s="221"/>
      <c r="F137" s="221"/>
    </row>
    <row r="138" s="171" customFormat="1" spans="1:6">
      <c r="A138" s="288">
        <v>2012350</v>
      </c>
      <c r="B138" s="292" t="s">
        <v>72</v>
      </c>
      <c r="C138" s="304">
        <v>0</v>
      </c>
      <c r="D138" s="305" t="s">
        <v>52</v>
      </c>
      <c r="E138" s="221"/>
      <c r="F138" s="221"/>
    </row>
    <row r="139" s="171" customFormat="1" spans="1:6">
      <c r="A139" s="288">
        <v>2012399</v>
      </c>
      <c r="B139" s="292" t="s">
        <v>144</v>
      </c>
      <c r="C139" s="304">
        <v>5</v>
      </c>
      <c r="D139" s="305">
        <v>5</v>
      </c>
      <c r="E139" s="221"/>
      <c r="F139" s="221"/>
    </row>
    <row r="140" spans="1:5">
      <c r="A140" s="288">
        <v>20125</v>
      </c>
      <c r="B140" s="291" t="s">
        <v>145</v>
      </c>
      <c r="C140" s="304">
        <v>0</v>
      </c>
      <c r="D140" s="290">
        <v>0</v>
      </c>
      <c r="E140" s="221">
        <v>2</v>
      </c>
    </row>
    <row r="141" s="171" customFormat="1" spans="1:6">
      <c r="A141" s="288">
        <v>2012501</v>
      </c>
      <c r="B141" s="292" t="s">
        <v>63</v>
      </c>
      <c r="C141" s="304">
        <v>0</v>
      </c>
      <c r="D141" s="305" t="s">
        <v>52</v>
      </c>
      <c r="E141" s="221"/>
      <c r="F141" s="221"/>
    </row>
    <row r="142" s="171" customFormat="1" spans="1:6">
      <c r="A142" s="288">
        <v>2012502</v>
      </c>
      <c r="B142" s="292" t="s">
        <v>64</v>
      </c>
      <c r="C142" s="304">
        <v>0</v>
      </c>
      <c r="D142" s="305" t="s">
        <v>52</v>
      </c>
      <c r="E142" s="221"/>
      <c r="F142" s="221"/>
    </row>
    <row r="143" s="171" customFormat="1" spans="1:6">
      <c r="A143" s="288">
        <v>2012503</v>
      </c>
      <c r="B143" s="292" t="s">
        <v>65</v>
      </c>
      <c r="C143" s="304">
        <v>0</v>
      </c>
      <c r="D143" s="305" t="s">
        <v>52</v>
      </c>
      <c r="E143" s="221"/>
      <c r="F143" s="221"/>
    </row>
    <row r="144" s="171" customFormat="1" spans="1:6">
      <c r="A144" s="288">
        <v>2012504</v>
      </c>
      <c r="B144" s="292" t="s">
        <v>146</v>
      </c>
      <c r="C144" s="304">
        <v>0</v>
      </c>
      <c r="D144" s="305" t="s">
        <v>52</v>
      </c>
      <c r="E144" s="221"/>
      <c r="F144" s="221"/>
    </row>
    <row r="145" s="171" customFormat="1" spans="1:6">
      <c r="A145" s="288">
        <v>2012505</v>
      </c>
      <c r="B145" s="292" t="s">
        <v>147</v>
      </c>
      <c r="C145" s="304">
        <v>0</v>
      </c>
      <c r="D145" s="305" t="s">
        <v>52</v>
      </c>
      <c r="E145" s="221"/>
      <c r="F145" s="221"/>
    </row>
    <row r="146" s="171" customFormat="1" spans="1:6">
      <c r="A146" s="288">
        <v>2012550</v>
      </c>
      <c r="B146" s="292" t="s">
        <v>72</v>
      </c>
      <c r="C146" s="304">
        <v>0</v>
      </c>
      <c r="D146" s="305" t="s">
        <v>52</v>
      </c>
      <c r="E146" s="221"/>
      <c r="F146" s="221"/>
    </row>
    <row r="147" s="171" customFormat="1" spans="1:6">
      <c r="A147" s="288">
        <v>2012599</v>
      </c>
      <c r="B147" s="292" t="s">
        <v>148</v>
      </c>
      <c r="C147" s="304">
        <v>0</v>
      </c>
      <c r="D147" s="305" t="s">
        <v>52</v>
      </c>
      <c r="E147" s="221"/>
      <c r="F147" s="221"/>
    </row>
    <row r="148" spans="1:5">
      <c r="A148" s="288">
        <v>20126</v>
      </c>
      <c r="B148" s="291" t="s">
        <v>149</v>
      </c>
      <c r="C148" s="290">
        <f>SUM(C149:C153)</f>
        <v>261</v>
      </c>
      <c r="D148" s="290">
        <f>SUM(D149:D153)</f>
        <v>287.1</v>
      </c>
      <c r="E148" s="221">
        <v>2</v>
      </c>
    </row>
    <row r="149" s="171" customFormat="1" spans="1:6">
      <c r="A149" s="288">
        <v>2012601</v>
      </c>
      <c r="B149" s="292" t="s">
        <v>63</v>
      </c>
      <c r="C149" s="304">
        <v>261</v>
      </c>
      <c r="D149" s="305">
        <v>287.1</v>
      </c>
      <c r="E149" s="221"/>
      <c r="F149" s="221"/>
    </row>
    <row r="150" s="171" customFormat="1" spans="1:6">
      <c r="A150" s="288">
        <v>2012602</v>
      </c>
      <c r="B150" s="292" t="s">
        <v>64</v>
      </c>
      <c r="C150" s="304">
        <v>0</v>
      </c>
      <c r="D150" s="305" t="s">
        <v>52</v>
      </c>
      <c r="E150" s="221"/>
      <c r="F150" s="221"/>
    </row>
    <row r="151" s="171" customFormat="1" spans="1:6">
      <c r="A151" s="288">
        <v>2012603</v>
      </c>
      <c r="B151" s="292" t="s">
        <v>65</v>
      </c>
      <c r="C151" s="304">
        <v>0</v>
      </c>
      <c r="D151" s="305" t="s">
        <v>52</v>
      </c>
      <c r="E151" s="221"/>
      <c r="F151" s="221"/>
    </row>
    <row r="152" s="171" customFormat="1" spans="1:6">
      <c r="A152" s="288">
        <v>2012604</v>
      </c>
      <c r="B152" s="292" t="s">
        <v>150</v>
      </c>
      <c r="C152" s="304">
        <v>0</v>
      </c>
      <c r="D152" s="305" t="s">
        <v>52</v>
      </c>
      <c r="E152" s="221"/>
      <c r="F152" s="221"/>
    </row>
    <row r="153" s="171" customFormat="1" spans="1:6">
      <c r="A153" s="288">
        <v>2012699</v>
      </c>
      <c r="B153" s="292" t="s">
        <v>151</v>
      </c>
      <c r="C153" s="304">
        <v>0</v>
      </c>
      <c r="D153" s="305" t="s">
        <v>52</v>
      </c>
      <c r="E153" s="221"/>
      <c r="F153" s="221"/>
    </row>
    <row r="154" ht="24" spans="1:5">
      <c r="A154" s="288">
        <v>20128</v>
      </c>
      <c r="B154" s="291" t="s">
        <v>152</v>
      </c>
      <c r="C154" s="304">
        <v>0</v>
      </c>
      <c r="D154" s="290">
        <f>SUM(D155:D160)</f>
        <v>0</v>
      </c>
      <c r="E154" s="221">
        <v>2</v>
      </c>
    </row>
    <row r="155" s="171" customFormat="1" spans="1:6">
      <c r="A155" s="288">
        <v>2012801</v>
      </c>
      <c r="B155" s="292" t="s">
        <v>63</v>
      </c>
      <c r="C155" s="304">
        <v>0</v>
      </c>
      <c r="D155" s="305" t="s">
        <v>52</v>
      </c>
      <c r="E155" s="221"/>
      <c r="F155" s="221"/>
    </row>
    <row r="156" s="171" customFormat="1" spans="1:6">
      <c r="A156" s="288">
        <v>2012802</v>
      </c>
      <c r="B156" s="292" t="s">
        <v>64</v>
      </c>
      <c r="C156" s="304">
        <v>0</v>
      </c>
      <c r="D156" s="305" t="s">
        <v>52</v>
      </c>
      <c r="E156" s="221"/>
      <c r="F156" s="221"/>
    </row>
    <row r="157" s="171" customFormat="1" spans="1:6">
      <c r="A157" s="288">
        <v>2012803</v>
      </c>
      <c r="B157" s="292" t="s">
        <v>65</v>
      </c>
      <c r="C157" s="304">
        <v>0</v>
      </c>
      <c r="D157" s="305" t="s">
        <v>52</v>
      </c>
      <c r="E157" s="221"/>
      <c r="F157" s="221"/>
    </row>
    <row r="158" s="171" customFormat="1" spans="1:6">
      <c r="A158" s="288">
        <v>2012804</v>
      </c>
      <c r="B158" s="292" t="s">
        <v>77</v>
      </c>
      <c r="C158" s="304">
        <v>0</v>
      </c>
      <c r="D158" s="305" t="s">
        <v>52</v>
      </c>
      <c r="E158" s="221"/>
      <c r="F158" s="221"/>
    </row>
    <row r="159" s="171" customFormat="1" spans="1:6">
      <c r="A159" s="288">
        <v>2012850</v>
      </c>
      <c r="B159" s="292" t="s">
        <v>72</v>
      </c>
      <c r="C159" s="304">
        <v>0</v>
      </c>
      <c r="D159" s="305" t="s">
        <v>52</v>
      </c>
      <c r="E159" s="221"/>
      <c r="F159" s="221"/>
    </row>
    <row r="160" s="171" customFormat="1" ht="24" spans="1:6">
      <c r="A160" s="288">
        <v>2012899</v>
      </c>
      <c r="B160" s="292" t="s">
        <v>153</v>
      </c>
      <c r="C160" s="304">
        <v>0</v>
      </c>
      <c r="D160" s="305" t="s">
        <v>52</v>
      </c>
      <c r="E160" s="221"/>
      <c r="F160" s="221"/>
    </row>
    <row r="161" spans="1:5">
      <c r="A161" s="288">
        <v>20129</v>
      </c>
      <c r="B161" s="291" t="s">
        <v>154</v>
      </c>
      <c r="C161" s="290">
        <f>SUM(C162:C167)</f>
        <v>316</v>
      </c>
      <c r="D161" s="290">
        <f>SUM(D162:D167)</f>
        <v>319.6</v>
      </c>
      <c r="E161" s="221">
        <v>2</v>
      </c>
    </row>
    <row r="162" s="171" customFormat="1" spans="1:6">
      <c r="A162" s="288">
        <v>2012901</v>
      </c>
      <c r="B162" s="292" t="s">
        <v>63</v>
      </c>
      <c r="C162" s="304">
        <v>146</v>
      </c>
      <c r="D162" s="305">
        <v>160.6</v>
      </c>
      <c r="E162" s="221"/>
      <c r="F162" s="221"/>
    </row>
    <row r="163" s="171" customFormat="1" spans="1:6">
      <c r="A163" s="288">
        <v>2012902</v>
      </c>
      <c r="B163" s="292" t="s">
        <v>64</v>
      </c>
      <c r="C163" s="304">
        <v>21</v>
      </c>
      <c r="D163" s="305">
        <v>18</v>
      </c>
      <c r="E163" s="221"/>
      <c r="F163" s="221"/>
    </row>
    <row r="164" s="171" customFormat="1" spans="1:6">
      <c r="A164" s="288">
        <v>2012903</v>
      </c>
      <c r="B164" s="292" t="s">
        <v>65</v>
      </c>
      <c r="C164" s="304">
        <v>0</v>
      </c>
      <c r="D164" s="305" t="s">
        <v>52</v>
      </c>
      <c r="E164" s="221"/>
      <c r="F164" s="221"/>
    </row>
    <row r="165" s="171" customFormat="1" spans="1:6">
      <c r="A165" s="288">
        <v>2012906</v>
      </c>
      <c r="B165" s="292" t="s">
        <v>155</v>
      </c>
      <c r="C165" s="304">
        <v>1</v>
      </c>
      <c r="D165" s="305">
        <v>1</v>
      </c>
      <c r="E165" s="221"/>
      <c r="F165" s="221"/>
    </row>
    <row r="166" s="171" customFormat="1" spans="1:6">
      <c r="A166" s="288">
        <v>2012950</v>
      </c>
      <c r="B166" s="292" t="s">
        <v>72</v>
      </c>
      <c r="C166" s="304">
        <v>0</v>
      </c>
      <c r="D166" s="305" t="s">
        <v>52</v>
      </c>
      <c r="E166" s="221"/>
      <c r="F166" s="221"/>
    </row>
    <row r="167" s="171" customFormat="1" ht="24" spans="1:6">
      <c r="A167" s="288">
        <v>2012999</v>
      </c>
      <c r="B167" s="292" t="s">
        <v>156</v>
      </c>
      <c r="C167" s="304">
        <v>148</v>
      </c>
      <c r="D167" s="305">
        <v>140</v>
      </c>
      <c r="E167" s="221"/>
      <c r="F167" s="221"/>
    </row>
    <row r="168" ht="24" spans="1:5">
      <c r="A168" s="288">
        <v>20131</v>
      </c>
      <c r="B168" s="291" t="s">
        <v>157</v>
      </c>
      <c r="C168" s="290">
        <f>SUM(C169:C174)</f>
        <v>1716</v>
      </c>
      <c r="D168" s="290">
        <f>SUM(D169:D174)</f>
        <v>1887.6</v>
      </c>
      <c r="E168" s="221">
        <v>2</v>
      </c>
    </row>
    <row r="169" s="171" customFormat="1" spans="1:6">
      <c r="A169" s="288">
        <v>2013101</v>
      </c>
      <c r="B169" s="292" t="s">
        <v>63</v>
      </c>
      <c r="C169" s="304">
        <v>1716</v>
      </c>
      <c r="D169" s="305">
        <v>1887.6</v>
      </c>
      <c r="E169" s="221"/>
      <c r="F169" s="221"/>
    </row>
    <row r="170" s="171" customFormat="1" spans="1:6">
      <c r="A170" s="288">
        <v>2013102</v>
      </c>
      <c r="B170" s="292" t="s">
        <v>64</v>
      </c>
      <c r="C170" s="304">
        <v>0</v>
      </c>
      <c r="D170" s="305" t="s">
        <v>52</v>
      </c>
      <c r="E170" s="221"/>
      <c r="F170" s="221"/>
    </row>
    <row r="171" s="171" customFormat="1" spans="1:6">
      <c r="A171" s="288">
        <v>2013103</v>
      </c>
      <c r="B171" s="292" t="s">
        <v>65</v>
      </c>
      <c r="C171" s="304">
        <v>0</v>
      </c>
      <c r="D171" s="305" t="s">
        <v>52</v>
      </c>
      <c r="E171" s="221"/>
      <c r="F171" s="221"/>
    </row>
    <row r="172" s="171" customFormat="1" spans="1:6">
      <c r="A172" s="288">
        <v>2013105</v>
      </c>
      <c r="B172" s="292" t="s">
        <v>158</v>
      </c>
      <c r="C172" s="304">
        <v>0</v>
      </c>
      <c r="D172" s="305" t="s">
        <v>52</v>
      </c>
      <c r="E172" s="221"/>
      <c r="F172" s="221"/>
    </row>
    <row r="173" s="171" customFormat="1" spans="1:6">
      <c r="A173" s="288">
        <v>2013150</v>
      </c>
      <c r="B173" s="292" t="s">
        <v>72</v>
      </c>
      <c r="C173" s="304">
        <v>0</v>
      </c>
      <c r="D173" s="305" t="s">
        <v>52</v>
      </c>
      <c r="E173" s="221"/>
      <c r="F173" s="221"/>
    </row>
    <row r="174" s="171" customFormat="1" ht="24" spans="1:6">
      <c r="A174" s="288">
        <v>2013199</v>
      </c>
      <c r="B174" s="292" t="s">
        <v>159</v>
      </c>
      <c r="C174" s="304">
        <v>0</v>
      </c>
      <c r="D174" s="305" t="s">
        <v>52</v>
      </c>
      <c r="E174" s="221"/>
      <c r="F174" s="221"/>
    </row>
    <row r="175" spans="1:5">
      <c r="A175" s="288">
        <v>20132</v>
      </c>
      <c r="B175" s="291" t="s">
        <v>160</v>
      </c>
      <c r="C175" s="290">
        <f>SUM(C176:C181)</f>
        <v>2215</v>
      </c>
      <c r="D175" s="290">
        <f>SUM(D176:D181)</f>
        <v>2231.7</v>
      </c>
      <c r="E175" s="221">
        <v>2</v>
      </c>
    </row>
    <row r="176" s="171" customFormat="1" spans="1:6">
      <c r="A176" s="288">
        <v>2013201</v>
      </c>
      <c r="B176" s="292" t="s">
        <v>63</v>
      </c>
      <c r="C176" s="304">
        <v>727</v>
      </c>
      <c r="D176" s="305">
        <v>799.7</v>
      </c>
      <c r="E176" s="221"/>
      <c r="F176" s="221"/>
    </row>
    <row r="177" s="171" customFormat="1" spans="1:6">
      <c r="A177" s="288">
        <v>2013202</v>
      </c>
      <c r="B177" s="292" t="s">
        <v>64</v>
      </c>
      <c r="C177" s="304">
        <v>0</v>
      </c>
      <c r="D177" s="305" t="s">
        <v>52</v>
      </c>
      <c r="E177" s="221"/>
      <c r="F177" s="221"/>
    </row>
    <row r="178" s="171" customFormat="1" spans="1:6">
      <c r="A178" s="288">
        <v>2013203</v>
      </c>
      <c r="B178" s="292" t="s">
        <v>65</v>
      </c>
      <c r="C178" s="304">
        <v>0</v>
      </c>
      <c r="D178" s="305" t="s">
        <v>52</v>
      </c>
      <c r="E178" s="221"/>
      <c r="F178" s="221"/>
    </row>
    <row r="179" s="171" customFormat="1" spans="1:6">
      <c r="A179" s="288">
        <v>2013204</v>
      </c>
      <c r="B179" s="292" t="s">
        <v>161</v>
      </c>
      <c r="C179" s="304">
        <v>0</v>
      </c>
      <c r="D179" s="305" t="s">
        <v>52</v>
      </c>
      <c r="E179" s="221"/>
      <c r="F179" s="221"/>
    </row>
    <row r="180" s="171" customFormat="1" spans="1:6">
      <c r="A180" s="288">
        <v>2013250</v>
      </c>
      <c r="B180" s="292" t="s">
        <v>72</v>
      </c>
      <c r="C180" s="304">
        <v>0</v>
      </c>
      <c r="D180" s="305" t="s">
        <v>52</v>
      </c>
      <c r="E180" s="221"/>
      <c r="F180" s="221"/>
    </row>
    <row r="181" s="171" customFormat="1" spans="1:6">
      <c r="A181" s="288">
        <v>2013299</v>
      </c>
      <c r="B181" s="292" t="s">
        <v>162</v>
      </c>
      <c r="C181" s="304">
        <v>1488</v>
      </c>
      <c r="D181" s="305">
        <v>1432</v>
      </c>
      <c r="E181" s="221"/>
      <c r="F181" s="221"/>
    </row>
    <row r="182" spans="1:5">
      <c r="A182" s="288">
        <v>20133</v>
      </c>
      <c r="B182" s="291" t="s">
        <v>163</v>
      </c>
      <c r="C182" s="290">
        <f>SUM(C183:C188)</f>
        <v>667</v>
      </c>
      <c r="D182" s="290">
        <f>SUM(D183:D188)</f>
        <v>719.4</v>
      </c>
      <c r="E182" s="221">
        <v>2</v>
      </c>
    </row>
    <row r="183" s="171" customFormat="1" spans="1:6">
      <c r="A183" s="288">
        <v>2013301</v>
      </c>
      <c r="B183" s="292" t="s">
        <v>63</v>
      </c>
      <c r="C183" s="304">
        <v>624</v>
      </c>
      <c r="D183" s="305">
        <v>686.4</v>
      </c>
      <c r="E183" s="221"/>
      <c r="F183" s="221"/>
    </row>
    <row r="184" s="171" customFormat="1" spans="1:6">
      <c r="A184" s="288">
        <v>2013302</v>
      </c>
      <c r="B184" s="292" t="s">
        <v>64</v>
      </c>
      <c r="C184" s="304">
        <v>0</v>
      </c>
      <c r="D184" s="305" t="s">
        <v>52</v>
      </c>
      <c r="E184" s="221"/>
      <c r="F184" s="221"/>
    </row>
    <row r="185" s="171" customFormat="1" spans="1:6">
      <c r="A185" s="288">
        <v>2013303</v>
      </c>
      <c r="B185" s="292" t="s">
        <v>65</v>
      </c>
      <c r="C185" s="304">
        <v>0</v>
      </c>
      <c r="D185" s="305" t="s">
        <v>52</v>
      </c>
      <c r="E185" s="221"/>
      <c r="F185" s="221"/>
    </row>
    <row r="186" s="171" customFormat="1" spans="1:6">
      <c r="A186" s="288">
        <v>2013304</v>
      </c>
      <c r="B186" s="292" t="s">
        <v>164</v>
      </c>
      <c r="C186" s="304">
        <v>0</v>
      </c>
      <c r="D186" s="305" t="s">
        <v>52</v>
      </c>
      <c r="E186" s="221"/>
      <c r="F186" s="221"/>
    </row>
    <row r="187" s="171" customFormat="1" spans="1:6">
      <c r="A187" s="288">
        <v>2013350</v>
      </c>
      <c r="B187" s="292" t="s">
        <v>72</v>
      </c>
      <c r="C187" s="304">
        <v>0</v>
      </c>
      <c r="D187" s="305" t="s">
        <v>52</v>
      </c>
      <c r="E187" s="221"/>
      <c r="F187" s="221"/>
    </row>
    <row r="188" s="171" customFormat="1" spans="1:6">
      <c r="A188" s="288">
        <v>2013399</v>
      </c>
      <c r="B188" s="292" t="s">
        <v>165</v>
      </c>
      <c r="C188" s="304">
        <v>43</v>
      </c>
      <c r="D188" s="305">
        <v>33</v>
      </c>
      <c r="E188" s="221"/>
      <c r="F188" s="221"/>
    </row>
    <row r="189" spans="1:5">
      <c r="A189" s="288">
        <v>20134</v>
      </c>
      <c r="B189" s="291" t="s">
        <v>166</v>
      </c>
      <c r="C189" s="290">
        <f>SUM(C190:C196)</f>
        <v>14</v>
      </c>
      <c r="D189" s="290">
        <f>SUM(D190:D196)</f>
        <v>13</v>
      </c>
      <c r="E189" s="221">
        <v>2</v>
      </c>
    </row>
    <row r="190" s="171" customFormat="1" spans="1:6">
      <c r="A190" s="288">
        <v>2013401</v>
      </c>
      <c r="B190" s="292" t="s">
        <v>63</v>
      </c>
      <c r="C190" s="304">
        <v>10</v>
      </c>
      <c r="D190" s="305">
        <v>11</v>
      </c>
      <c r="E190" s="221"/>
      <c r="F190" s="221"/>
    </row>
    <row r="191" s="171" customFormat="1" spans="1:6">
      <c r="A191" s="288">
        <v>2013402</v>
      </c>
      <c r="B191" s="292" t="s">
        <v>64</v>
      </c>
      <c r="C191" s="304">
        <v>0</v>
      </c>
      <c r="D191" s="305" t="s">
        <v>52</v>
      </c>
      <c r="E191" s="221"/>
      <c r="F191" s="221"/>
    </row>
    <row r="192" s="171" customFormat="1" spans="1:6">
      <c r="A192" s="288">
        <v>2013403</v>
      </c>
      <c r="B192" s="292" t="s">
        <v>65</v>
      </c>
      <c r="C192" s="304">
        <v>0</v>
      </c>
      <c r="D192" s="305" t="s">
        <v>52</v>
      </c>
      <c r="E192" s="221"/>
      <c r="F192" s="221"/>
    </row>
    <row r="193" s="171" customFormat="1" spans="1:6">
      <c r="A193" s="288">
        <v>2013404</v>
      </c>
      <c r="B193" s="292" t="s">
        <v>167</v>
      </c>
      <c r="C193" s="304">
        <v>3</v>
      </c>
      <c r="D193" s="305">
        <v>2</v>
      </c>
      <c r="E193" s="221"/>
      <c r="F193" s="221"/>
    </row>
    <row r="194" s="171" customFormat="1" spans="1:6">
      <c r="A194" s="288">
        <v>2013405</v>
      </c>
      <c r="B194" s="292" t="s">
        <v>168</v>
      </c>
      <c r="C194" s="304">
        <v>0</v>
      </c>
      <c r="D194" s="305" t="s">
        <v>52</v>
      </c>
      <c r="E194" s="221"/>
      <c r="F194" s="221"/>
    </row>
    <row r="195" s="171" customFormat="1" spans="1:6">
      <c r="A195" s="288">
        <v>2013450</v>
      </c>
      <c r="B195" s="292" t="s">
        <v>72</v>
      </c>
      <c r="C195" s="304">
        <v>0</v>
      </c>
      <c r="D195" s="305" t="s">
        <v>52</v>
      </c>
      <c r="E195" s="221"/>
      <c r="F195" s="221"/>
    </row>
    <row r="196" s="171" customFormat="1" spans="1:6">
      <c r="A196" s="288">
        <v>2013499</v>
      </c>
      <c r="B196" s="292" t="s">
        <v>169</v>
      </c>
      <c r="C196" s="304">
        <v>1</v>
      </c>
      <c r="D196" s="305" t="s">
        <v>52</v>
      </c>
      <c r="E196" s="221"/>
      <c r="F196" s="221"/>
    </row>
    <row r="197" spans="1:5">
      <c r="A197" s="288">
        <v>20135</v>
      </c>
      <c r="B197" s="291" t="s">
        <v>170</v>
      </c>
      <c r="C197" s="304">
        <v>0</v>
      </c>
      <c r="D197" s="290">
        <v>0</v>
      </c>
      <c r="E197" s="221">
        <v>2</v>
      </c>
    </row>
    <row r="198" s="171" customFormat="1" spans="1:6">
      <c r="A198" s="288">
        <v>2013501</v>
      </c>
      <c r="B198" s="292" t="s">
        <v>63</v>
      </c>
      <c r="C198" s="304">
        <v>0</v>
      </c>
      <c r="D198" s="305" t="s">
        <v>52</v>
      </c>
      <c r="E198" s="221"/>
      <c r="F198" s="221"/>
    </row>
    <row r="199" s="171" customFormat="1" spans="1:6">
      <c r="A199" s="288">
        <v>2013502</v>
      </c>
      <c r="B199" s="292" t="s">
        <v>64</v>
      </c>
      <c r="C199" s="304">
        <v>0</v>
      </c>
      <c r="D199" s="305" t="s">
        <v>52</v>
      </c>
      <c r="E199" s="221"/>
      <c r="F199" s="221"/>
    </row>
    <row r="200" s="171" customFormat="1" spans="1:6">
      <c r="A200" s="288">
        <v>2013503</v>
      </c>
      <c r="B200" s="292" t="s">
        <v>65</v>
      </c>
      <c r="C200" s="304">
        <v>0</v>
      </c>
      <c r="D200" s="305" t="s">
        <v>52</v>
      </c>
      <c r="E200" s="221"/>
      <c r="F200" s="221"/>
    </row>
    <row r="201" s="171" customFormat="1" spans="1:6">
      <c r="A201" s="288">
        <v>2013550</v>
      </c>
      <c r="B201" s="292" t="s">
        <v>72</v>
      </c>
      <c r="C201" s="304">
        <v>0</v>
      </c>
      <c r="D201" s="305" t="s">
        <v>52</v>
      </c>
      <c r="E201" s="221"/>
      <c r="F201" s="221"/>
    </row>
    <row r="202" s="171" customFormat="1" ht="24" spans="1:6">
      <c r="A202" s="288">
        <v>2013599</v>
      </c>
      <c r="B202" s="292" t="s">
        <v>171</v>
      </c>
      <c r="C202" s="304">
        <v>0</v>
      </c>
      <c r="D202" s="305" t="s">
        <v>52</v>
      </c>
      <c r="E202" s="221"/>
      <c r="F202" s="221"/>
    </row>
    <row r="203" spans="1:5">
      <c r="A203" s="288">
        <v>20136</v>
      </c>
      <c r="B203" s="291" t="s">
        <v>172</v>
      </c>
      <c r="C203" s="290">
        <f>SUM(C204:C208)</f>
        <v>7</v>
      </c>
      <c r="D203" s="290">
        <f>SUM(D204:D208)</f>
        <v>7</v>
      </c>
      <c r="E203" s="221">
        <v>2</v>
      </c>
    </row>
    <row r="204" s="171" customFormat="1" spans="1:6">
      <c r="A204" s="288">
        <v>2013601</v>
      </c>
      <c r="B204" s="292" t="s">
        <v>63</v>
      </c>
      <c r="C204" s="304">
        <v>0</v>
      </c>
      <c r="D204" s="305" t="s">
        <v>52</v>
      </c>
      <c r="E204" s="221"/>
      <c r="F204" s="221"/>
    </row>
    <row r="205" s="171" customFormat="1" spans="1:6">
      <c r="A205" s="288">
        <v>2013602</v>
      </c>
      <c r="B205" s="292" t="s">
        <v>64</v>
      </c>
      <c r="C205" s="304">
        <v>7</v>
      </c>
      <c r="D205" s="305">
        <v>7</v>
      </c>
      <c r="E205" s="221"/>
      <c r="F205" s="221"/>
    </row>
    <row r="206" s="171" customFormat="1" spans="1:6">
      <c r="A206" s="288">
        <v>2013603</v>
      </c>
      <c r="B206" s="292" t="s">
        <v>65</v>
      </c>
      <c r="C206" s="304">
        <v>0</v>
      </c>
      <c r="D206" s="305" t="s">
        <v>52</v>
      </c>
      <c r="E206" s="221"/>
      <c r="F206" s="221"/>
    </row>
    <row r="207" s="171" customFormat="1" spans="1:6">
      <c r="A207" s="288">
        <v>2013650</v>
      </c>
      <c r="B207" s="292" t="s">
        <v>72</v>
      </c>
      <c r="C207" s="304">
        <v>0</v>
      </c>
      <c r="D207" s="305" t="s">
        <v>52</v>
      </c>
      <c r="E207" s="221"/>
      <c r="F207" s="221"/>
    </row>
    <row r="208" s="171" customFormat="1" spans="1:6">
      <c r="A208" s="288">
        <v>2013699</v>
      </c>
      <c r="B208" s="292" t="s">
        <v>173</v>
      </c>
      <c r="C208" s="304">
        <v>0</v>
      </c>
      <c r="D208" s="305" t="s">
        <v>52</v>
      </c>
      <c r="E208" s="221"/>
      <c r="F208" s="221"/>
    </row>
    <row r="209" spans="1:5">
      <c r="A209" s="288">
        <v>20137</v>
      </c>
      <c r="B209" s="291" t="s">
        <v>174</v>
      </c>
      <c r="C209" s="304">
        <v>0</v>
      </c>
      <c r="D209" s="290">
        <v>0</v>
      </c>
      <c r="E209" s="221">
        <v>2</v>
      </c>
    </row>
    <row r="210" s="171" customFormat="1" spans="1:6">
      <c r="A210" s="288">
        <v>2013701</v>
      </c>
      <c r="B210" s="292" t="s">
        <v>63</v>
      </c>
      <c r="C210" s="304">
        <v>0</v>
      </c>
      <c r="D210" s="305" t="s">
        <v>52</v>
      </c>
      <c r="E210" s="221"/>
      <c r="F210" s="221"/>
    </row>
    <row r="211" s="171" customFormat="1" spans="1:6">
      <c r="A211" s="288">
        <v>2013702</v>
      </c>
      <c r="B211" s="292" t="s">
        <v>64</v>
      </c>
      <c r="C211" s="304">
        <v>0</v>
      </c>
      <c r="D211" s="305" t="s">
        <v>52</v>
      </c>
      <c r="E211" s="221"/>
      <c r="F211" s="221"/>
    </row>
    <row r="212" s="171" customFormat="1" spans="1:6">
      <c r="A212" s="288">
        <v>2013703</v>
      </c>
      <c r="B212" s="292" t="s">
        <v>65</v>
      </c>
      <c r="C212" s="304">
        <v>0</v>
      </c>
      <c r="D212" s="305" t="s">
        <v>52</v>
      </c>
      <c r="E212" s="221"/>
      <c r="F212" s="221"/>
    </row>
    <row r="213" s="171" customFormat="1" spans="1:6">
      <c r="A213" s="288">
        <v>2013704</v>
      </c>
      <c r="B213" s="292" t="s">
        <v>175</v>
      </c>
      <c r="C213" s="304">
        <v>0</v>
      </c>
      <c r="D213" s="305" t="s">
        <v>52</v>
      </c>
      <c r="E213" s="221"/>
      <c r="F213" s="221"/>
    </row>
    <row r="214" s="171" customFormat="1" spans="1:6">
      <c r="A214" s="288">
        <v>2013750</v>
      </c>
      <c r="B214" s="292" t="s">
        <v>72</v>
      </c>
      <c r="C214" s="304">
        <v>0</v>
      </c>
      <c r="D214" s="305" t="s">
        <v>52</v>
      </c>
      <c r="E214" s="221"/>
      <c r="F214" s="221"/>
    </row>
    <row r="215" s="171" customFormat="1" spans="1:6">
      <c r="A215" s="288">
        <v>2013799</v>
      </c>
      <c r="B215" s="292" t="s">
        <v>176</v>
      </c>
      <c r="C215" s="304">
        <v>0</v>
      </c>
      <c r="D215" s="305" t="s">
        <v>52</v>
      </c>
      <c r="E215" s="221"/>
      <c r="F215" s="221"/>
    </row>
    <row r="216" spans="1:5">
      <c r="A216" s="288">
        <v>20138</v>
      </c>
      <c r="B216" s="291" t="s">
        <v>177</v>
      </c>
      <c r="C216" s="290">
        <f>SUM(C217:C230)</f>
        <v>1185</v>
      </c>
      <c r="D216" s="290">
        <f>SUM(D217:D230)</f>
        <v>1281.1</v>
      </c>
      <c r="E216" s="221">
        <v>2</v>
      </c>
    </row>
    <row r="217" s="171" customFormat="1" spans="1:6">
      <c r="A217" s="288">
        <v>2013801</v>
      </c>
      <c r="B217" s="292" t="s">
        <v>63</v>
      </c>
      <c r="C217" s="304">
        <v>1081</v>
      </c>
      <c r="D217" s="305">
        <v>1189.1</v>
      </c>
      <c r="E217" s="221"/>
      <c r="F217" s="221"/>
    </row>
    <row r="218" s="171" customFormat="1" spans="1:6">
      <c r="A218" s="288">
        <v>2013802</v>
      </c>
      <c r="B218" s="292" t="s">
        <v>64</v>
      </c>
      <c r="C218" s="304">
        <v>0</v>
      </c>
      <c r="D218" s="305" t="s">
        <v>52</v>
      </c>
      <c r="E218" s="221"/>
      <c r="F218" s="221"/>
    </row>
    <row r="219" s="171" customFormat="1" spans="1:6">
      <c r="A219" s="288">
        <v>2013803</v>
      </c>
      <c r="B219" s="292" t="s">
        <v>65</v>
      </c>
      <c r="C219" s="304">
        <v>0</v>
      </c>
      <c r="D219" s="305" t="s">
        <v>52</v>
      </c>
      <c r="E219" s="221"/>
      <c r="F219" s="221"/>
    </row>
    <row r="220" s="171" customFormat="1" spans="1:6">
      <c r="A220" s="288">
        <v>2013804</v>
      </c>
      <c r="B220" s="292" t="s">
        <v>178</v>
      </c>
      <c r="C220" s="304">
        <v>5</v>
      </c>
      <c r="D220" s="305">
        <v>5</v>
      </c>
      <c r="E220" s="221"/>
      <c r="F220" s="221"/>
    </row>
    <row r="221" s="171" customFormat="1" spans="1:6">
      <c r="A221" s="288">
        <v>2013805</v>
      </c>
      <c r="B221" s="292" t="s">
        <v>179</v>
      </c>
      <c r="C221" s="304">
        <v>85</v>
      </c>
      <c r="D221" s="305">
        <v>77</v>
      </c>
      <c r="E221" s="221"/>
      <c r="F221" s="221"/>
    </row>
    <row r="222" s="171" customFormat="1" spans="1:6">
      <c r="A222" s="288">
        <v>2013808</v>
      </c>
      <c r="B222" s="292" t="s">
        <v>104</v>
      </c>
      <c r="C222" s="304">
        <v>0</v>
      </c>
      <c r="D222" s="305" t="s">
        <v>52</v>
      </c>
      <c r="E222" s="221"/>
      <c r="F222" s="221"/>
    </row>
    <row r="223" s="171" customFormat="1" spans="1:6">
      <c r="A223" s="288">
        <v>2013810</v>
      </c>
      <c r="B223" s="292" t="s">
        <v>180</v>
      </c>
      <c r="C223" s="304">
        <v>0</v>
      </c>
      <c r="D223" s="305" t="s">
        <v>52</v>
      </c>
      <c r="E223" s="221"/>
      <c r="F223" s="221"/>
    </row>
    <row r="224" s="171" customFormat="1" spans="1:6">
      <c r="A224" s="288">
        <v>2013812</v>
      </c>
      <c r="B224" s="292" t="s">
        <v>181</v>
      </c>
      <c r="C224" s="304">
        <v>0</v>
      </c>
      <c r="D224" s="305" t="s">
        <v>52</v>
      </c>
      <c r="E224" s="221"/>
      <c r="F224" s="221"/>
    </row>
    <row r="225" s="171" customFormat="1" spans="1:6">
      <c r="A225" s="288">
        <v>2013813</v>
      </c>
      <c r="B225" s="292" t="s">
        <v>182</v>
      </c>
      <c r="C225" s="304">
        <v>0</v>
      </c>
      <c r="D225" s="305" t="s">
        <v>52</v>
      </c>
      <c r="E225" s="221"/>
      <c r="F225" s="221"/>
    </row>
    <row r="226" s="171" customFormat="1" spans="1:6">
      <c r="A226" s="288">
        <v>2013814</v>
      </c>
      <c r="B226" s="292" t="s">
        <v>183</v>
      </c>
      <c r="C226" s="304">
        <v>0</v>
      </c>
      <c r="D226" s="305" t="s">
        <v>52</v>
      </c>
      <c r="E226" s="221"/>
      <c r="F226" s="221"/>
    </row>
    <row r="227" s="171" customFormat="1" spans="1:6">
      <c r="A227" s="288">
        <v>2013815</v>
      </c>
      <c r="B227" s="292" t="s">
        <v>184</v>
      </c>
      <c r="C227" s="304">
        <v>0</v>
      </c>
      <c r="D227" s="305" t="s">
        <v>52</v>
      </c>
      <c r="E227" s="221"/>
      <c r="F227" s="221"/>
    </row>
    <row r="228" s="171" customFormat="1" spans="1:6">
      <c r="A228" s="288">
        <v>2013816</v>
      </c>
      <c r="B228" s="292" t="s">
        <v>185</v>
      </c>
      <c r="C228" s="304">
        <v>0</v>
      </c>
      <c r="D228" s="305" t="s">
        <v>52</v>
      </c>
      <c r="E228" s="221"/>
      <c r="F228" s="221"/>
    </row>
    <row r="229" s="171" customFormat="1" spans="1:6">
      <c r="A229" s="288">
        <v>2013850</v>
      </c>
      <c r="B229" s="292" t="s">
        <v>72</v>
      </c>
      <c r="C229" s="304">
        <v>0</v>
      </c>
      <c r="D229" s="305" t="s">
        <v>52</v>
      </c>
      <c r="E229" s="221"/>
      <c r="F229" s="221"/>
    </row>
    <row r="230" s="171" customFormat="1" ht="24" spans="1:6">
      <c r="A230" s="288">
        <v>2013899</v>
      </c>
      <c r="B230" s="292" t="s">
        <v>186</v>
      </c>
      <c r="C230" s="304">
        <v>14</v>
      </c>
      <c r="D230" s="305">
        <v>10</v>
      </c>
      <c r="E230" s="221"/>
      <c r="F230" s="221"/>
    </row>
    <row r="231" spans="1:7">
      <c r="A231" s="288">
        <v>20139</v>
      </c>
      <c r="B231" s="291" t="s">
        <v>187</v>
      </c>
      <c r="C231" s="290">
        <f>SUM(C232:C233)</f>
        <v>68</v>
      </c>
      <c r="D231" s="290">
        <f>SUM(D232:D233)</f>
        <v>94.8</v>
      </c>
      <c r="E231" s="221">
        <v>2</v>
      </c>
      <c r="G231" s="171">
        <v>27</v>
      </c>
    </row>
    <row r="232" s="171" customFormat="1" spans="1:6">
      <c r="A232" s="288">
        <v>2013901</v>
      </c>
      <c r="B232" s="295" t="s">
        <v>63</v>
      </c>
      <c r="C232" s="304">
        <v>68</v>
      </c>
      <c r="D232" s="305">
        <v>74.8</v>
      </c>
      <c r="E232" s="221"/>
      <c r="F232" s="221"/>
    </row>
    <row r="233" s="171" customFormat="1" spans="1:6">
      <c r="A233" s="288">
        <v>2013904</v>
      </c>
      <c r="B233" s="292" t="s">
        <v>175</v>
      </c>
      <c r="C233" s="304"/>
      <c r="D233" s="305">
        <v>20</v>
      </c>
      <c r="E233" s="221"/>
      <c r="F233" s="221"/>
    </row>
    <row r="234" spans="1:5">
      <c r="A234" s="288">
        <v>20140</v>
      </c>
      <c r="B234" s="291" t="s">
        <v>188</v>
      </c>
      <c r="C234" s="290">
        <f>SUM(C235:C242)</f>
        <v>76</v>
      </c>
      <c r="D234" s="290">
        <f>SUM(D235:D242)</f>
        <v>63</v>
      </c>
      <c r="E234" s="221">
        <v>2</v>
      </c>
    </row>
    <row r="235" s="171" customFormat="1" spans="1:6">
      <c r="A235" s="296">
        <v>2014004</v>
      </c>
      <c r="B235" s="295" t="s">
        <v>189</v>
      </c>
      <c r="C235" s="304">
        <v>8</v>
      </c>
      <c r="D235" s="305">
        <v>8</v>
      </c>
      <c r="E235" s="221"/>
      <c r="F235" s="221"/>
    </row>
    <row r="236" s="171" customFormat="1" spans="1:6">
      <c r="A236" s="296">
        <v>2014099</v>
      </c>
      <c r="B236" s="295" t="s">
        <v>190</v>
      </c>
      <c r="C236" s="304">
        <v>68</v>
      </c>
      <c r="D236" s="305">
        <v>55</v>
      </c>
      <c r="E236" s="221"/>
      <c r="F236" s="221"/>
    </row>
    <row r="237" spans="1:5">
      <c r="A237" s="296">
        <v>20141</v>
      </c>
      <c r="B237" s="297" t="s">
        <v>191</v>
      </c>
      <c r="C237" s="304"/>
      <c r="D237" s="290"/>
      <c r="E237" s="221">
        <v>2</v>
      </c>
    </row>
    <row r="238" s="171" customFormat="1" spans="1:6">
      <c r="A238" s="296">
        <v>2014101</v>
      </c>
      <c r="B238" s="295" t="s">
        <v>63</v>
      </c>
      <c r="C238" s="304"/>
      <c r="D238" s="305" t="s">
        <v>52</v>
      </c>
      <c r="E238" s="221"/>
      <c r="F238" s="221"/>
    </row>
    <row r="239" s="171" customFormat="1" spans="1:6">
      <c r="A239" s="296">
        <v>2014102</v>
      </c>
      <c r="B239" s="295" t="s">
        <v>64</v>
      </c>
      <c r="C239" s="304"/>
      <c r="D239" s="305" t="s">
        <v>52</v>
      </c>
      <c r="E239" s="221"/>
      <c r="F239" s="221"/>
    </row>
    <row r="240" s="171" customFormat="1" spans="1:6">
      <c r="A240" s="296">
        <v>2014103</v>
      </c>
      <c r="B240" s="295" t="s">
        <v>65</v>
      </c>
      <c r="C240" s="304"/>
      <c r="D240" s="305" t="s">
        <v>52</v>
      </c>
      <c r="E240" s="221"/>
      <c r="F240" s="221"/>
    </row>
    <row r="241" s="171" customFormat="1" spans="1:6">
      <c r="A241" s="296">
        <v>2014150</v>
      </c>
      <c r="B241" s="295" t="s">
        <v>72</v>
      </c>
      <c r="C241" s="304"/>
      <c r="D241" s="305" t="s">
        <v>52</v>
      </c>
      <c r="E241" s="221"/>
      <c r="F241" s="221"/>
    </row>
    <row r="242" s="171" customFormat="1" spans="1:6">
      <c r="A242" s="296">
        <v>2014199</v>
      </c>
      <c r="B242" s="295" t="s">
        <v>192</v>
      </c>
      <c r="C242" s="304"/>
      <c r="D242" s="305" t="s">
        <v>52</v>
      </c>
      <c r="E242" s="221"/>
      <c r="F242" s="221"/>
    </row>
    <row r="243" ht="24" spans="1:5">
      <c r="A243" s="288">
        <v>20199</v>
      </c>
      <c r="B243" s="291" t="s">
        <v>193</v>
      </c>
      <c r="C243" s="290">
        <f>SUM(C244:C245)</f>
        <v>47</v>
      </c>
      <c r="D243" s="290">
        <f>SUM(D244:D245)</f>
        <v>39</v>
      </c>
      <c r="E243" s="221">
        <v>2</v>
      </c>
    </row>
    <row r="244" s="171" customFormat="1" spans="1:6">
      <c r="A244" s="288">
        <v>2019901</v>
      </c>
      <c r="B244" s="292" t="s">
        <v>194</v>
      </c>
      <c r="C244" s="304">
        <v>0</v>
      </c>
      <c r="D244" s="305" t="str">
        <f>VLOOKUP(A244,'[1]2025年一般预算支出（按功能分类）'!$A$9:$C$1267,3,FALSE)</f>
        <v/>
      </c>
      <c r="E244" s="221"/>
      <c r="F244" s="221"/>
    </row>
    <row r="245" s="171" customFormat="1" ht="24" spans="1:6">
      <c r="A245" s="288">
        <v>2019999</v>
      </c>
      <c r="B245" s="292" t="s">
        <v>195</v>
      </c>
      <c r="C245" s="304">
        <v>47</v>
      </c>
      <c r="D245" s="305">
        <v>39</v>
      </c>
      <c r="E245" s="221"/>
      <c r="F245" s="221"/>
    </row>
    <row r="246" s="171" customFormat="1" spans="1:6">
      <c r="A246" s="288">
        <v>202</v>
      </c>
      <c r="B246" s="289" t="s">
        <v>196</v>
      </c>
      <c r="C246" s="304">
        <v>0</v>
      </c>
      <c r="D246" s="306">
        <v>0</v>
      </c>
      <c r="E246" s="221">
        <v>1</v>
      </c>
      <c r="F246" s="221"/>
    </row>
    <row r="247" spans="1:5">
      <c r="A247" s="288">
        <v>20201</v>
      </c>
      <c r="B247" s="291" t="s">
        <v>197</v>
      </c>
      <c r="C247" s="290">
        <f>SUM(C248:C253)</f>
        <v>0</v>
      </c>
      <c r="D247" s="290">
        <f>SUM(D248:D253)</f>
        <v>0</v>
      </c>
      <c r="E247" s="221">
        <v>2</v>
      </c>
    </row>
    <row r="248" s="171" customFormat="1" spans="1:6">
      <c r="A248" s="288">
        <v>2020101</v>
      </c>
      <c r="B248" s="292" t="s">
        <v>63</v>
      </c>
      <c r="C248" s="304">
        <v>0</v>
      </c>
      <c r="D248" s="305"/>
      <c r="E248" s="221"/>
      <c r="F248" s="221"/>
    </row>
    <row r="249" s="171" customFormat="1" spans="1:6">
      <c r="A249" s="288">
        <v>2020102</v>
      </c>
      <c r="B249" s="292" t="s">
        <v>64</v>
      </c>
      <c r="C249" s="304">
        <v>0</v>
      </c>
      <c r="D249" s="305"/>
      <c r="E249" s="221"/>
      <c r="F249" s="221"/>
    </row>
    <row r="250" s="171" customFormat="1" spans="1:6">
      <c r="A250" s="288">
        <v>2020103</v>
      </c>
      <c r="B250" s="292" t="s">
        <v>65</v>
      </c>
      <c r="C250" s="304">
        <v>0</v>
      </c>
      <c r="D250" s="305"/>
      <c r="E250" s="221"/>
      <c r="F250" s="221"/>
    </row>
    <row r="251" s="171" customFormat="1" spans="1:6">
      <c r="A251" s="288">
        <v>2020104</v>
      </c>
      <c r="B251" s="292" t="s">
        <v>158</v>
      </c>
      <c r="C251" s="304">
        <v>0</v>
      </c>
      <c r="D251" s="305"/>
      <c r="E251" s="221"/>
      <c r="F251" s="221"/>
    </row>
    <row r="252" s="171" customFormat="1" spans="1:6">
      <c r="A252" s="288">
        <v>2020150</v>
      </c>
      <c r="B252" s="292" t="s">
        <v>72</v>
      </c>
      <c r="C252" s="304">
        <v>0</v>
      </c>
      <c r="D252" s="305"/>
      <c r="E252" s="221"/>
      <c r="F252" s="221"/>
    </row>
    <row r="253" s="171" customFormat="1" ht="24" spans="1:6">
      <c r="A253" s="288">
        <v>2020199</v>
      </c>
      <c r="B253" s="292" t="s">
        <v>198</v>
      </c>
      <c r="C253" s="304">
        <v>0</v>
      </c>
      <c r="D253" s="305"/>
      <c r="E253" s="221"/>
      <c r="F253" s="221"/>
    </row>
    <row r="254" spans="1:5">
      <c r="A254" s="288">
        <v>20202</v>
      </c>
      <c r="B254" s="291" t="s">
        <v>199</v>
      </c>
      <c r="C254" s="290">
        <v>0</v>
      </c>
      <c r="D254" s="290">
        <v>0</v>
      </c>
      <c r="E254" s="221">
        <v>2</v>
      </c>
    </row>
    <row r="255" s="171" customFormat="1" spans="1:6">
      <c r="A255" s="288">
        <v>2020201</v>
      </c>
      <c r="B255" s="292" t="s">
        <v>200</v>
      </c>
      <c r="C255" s="304">
        <v>0</v>
      </c>
      <c r="D255" s="305"/>
      <c r="E255" s="221"/>
      <c r="F255" s="221"/>
    </row>
    <row r="256" s="171" customFormat="1" spans="1:6">
      <c r="A256" s="288">
        <v>2020202</v>
      </c>
      <c r="B256" s="292" t="s">
        <v>201</v>
      </c>
      <c r="C256" s="304">
        <v>0</v>
      </c>
      <c r="D256" s="305"/>
      <c r="E256" s="221"/>
      <c r="F256" s="221"/>
    </row>
    <row r="257" spans="1:5">
      <c r="A257" s="288">
        <v>20203</v>
      </c>
      <c r="B257" s="291" t="s">
        <v>202</v>
      </c>
      <c r="C257" s="290">
        <v>0</v>
      </c>
      <c r="D257" s="290">
        <v>0</v>
      </c>
      <c r="E257" s="221">
        <v>2</v>
      </c>
    </row>
    <row r="258" s="171" customFormat="1" spans="1:6">
      <c r="A258" s="288">
        <v>2020304</v>
      </c>
      <c r="B258" s="292" t="s">
        <v>203</v>
      </c>
      <c r="C258" s="304">
        <v>0</v>
      </c>
      <c r="D258" s="305"/>
      <c r="E258" s="221"/>
      <c r="F258" s="221"/>
    </row>
    <row r="259" s="171" customFormat="1" spans="1:6">
      <c r="A259" s="288">
        <v>2020306</v>
      </c>
      <c r="B259" s="292" t="s">
        <v>204</v>
      </c>
      <c r="C259" s="304">
        <v>0</v>
      </c>
      <c r="D259" s="305"/>
      <c r="E259" s="221"/>
      <c r="F259" s="221"/>
    </row>
    <row r="260" spans="1:5">
      <c r="A260" s="288">
        <v>20204</v>
      </c>
      <c r="B260" s="291" t="s">
        <v>205</v>
      </c>
      <c r="C260" s="290">
        <v>0</v>
      </c>
      <c r="D260" s="290">
        <v>0</v>
      </c>
      <c r="E260" s="221">
        <v>2</v>
      </c>
    </row>
    <row r="261" s="171" customFormat="1" spans="1:6">
      <c r="A261" s="288">
        <v>2020401</v>
      </c>
      <c r="B261" s="292" t="s">
        <v>206</v>
      </c>
      <c r="C261" s="304">
        <v>0</v>
      </c>
      <c r="D261" s="305"/>
      <c r="E261" s="221"/>
      <c r="F261" s="221"/>
    </row>
    <row r="262" s="171" customFormat="1" spans="1:6">
      <c r="A262" s="288">
        <v>2020402</v>
      </c>
      <c r="B262" s="292" t="s">
        <v>207</v>
      </c>
      <c r="C262" s="304">
        <v>0</v>
      </c>
      <c r="D262" s="305"/>
      <c r="E262" s="221"/>
      <c r="F262" s="221"/>
    </row>
    <row r="263" s="171" customFormat="1" spans="1:6">
      <c r="A263" s="288">
        <v>2020403</v>
      </c>
      <c r="B263" s="292" t="s">
        <v>208</v>
      </c>
      <c r="C263" s="304">
        <v>0</v>
      </c>
      <c r="D263" s="305"/>
      <c r="E263" s="221"/>
      <c r="F263" s="221"/>
    </row>
    <row r="264" s="171" customFormat="1" spans="1:6">
      <c r="A264" s="288">
        <v>2020404</v>
      </c>
      <c r="B264" s="292" t="s">
        <v>209</v>
      </c>
      <c r="C264" s="304">
        <v>0</v>
      </c>
      <c r="D264" s="305"/>
      <c r="E264" s="221"/>
      <c r="F264" s="221"/>
    </row>
    <row r="265" s="171" customFormat="1" spans="1:6">
      <c r="A265" s="288">
        <v>2020499</v>
      </c>
      <c r="B265" s="292" t="s">
        <v>210</v>
      </c>
      <c r="C265" s="304">
        <v>0</v>
      </c>
      <c r="D265" s="305"/>
      <c r="E265" s="221"/>
      <c r="F265" s="221"/>
    </row>
    <row r="266" spans="1:5">
      <c r="A266" s="288">
        <v>20205</v>
      </c>
      <c r="B266" s="291" t="s">
        <v>211</v>
      </c>
      <c r="C266" s="304">
        <v>0</v>
      </c>
      <c r="D266" s="290">
        <v>0</v>
      </c>
      <c r="E266" s="221">
        <v>2</v>
      </c>
    </row>
    <row r="267" s="171" customFormat="1" spans="1:6">
      <c r="A267" s="288">
        <v>2020503</v>
      </c>
      <c r="B267" s="292" t="s">
        <v>212</v>
      </c>
      <c r="C267" s="304">
        <v>0</v>
      </c>
      <c r="D267" s="305"/>
      <c r="E267" s="221"/>
      <c r="F267" s="221"/>
    </row>
    <row r="268" s="171" customFormat="1" spans="1:6">
      <c r="A268" s="288">
        <v>2020504</v>
      </c>
      <c r="B268" s="292" t="s">
        <v>213</v>
      </c>
      <c r="C268" s="304">
        <v>0</v>
      </c>
      <c r="D268" s="305"/>
      <c r="E268" s="221"/>
      <c r="F268" s="221"/>
    </row>
    <row r="269" s="171" customFormat="1" spans="1:6">
      <c r="A269" s="288">
        <v>2020505</v>
      </c>
      <c r="B269" s="292" t="s">
        <v>214</v>
      </c>
      <c r="C269" s="304">
        <v>0</v>
      </c>
      <c r="D269" s="305"/>
      <c r="E269" s="221"/>
      <c r="F269" s="221"/>
    </row>
    <row r="270" s="171" customFormat="1" ht="24" spans="1:6">
      <c r="A270" s="288">
        <v>2020599</v>
      </c>
      <c r="B270" s="292" t="s">
        <v>215</v>
      </c>
      <c r="C270" s="304">
        <v>0</v>
      </c>
      <c r="D270" s="305"/>
      <c r="E270" s="221"/>
      <c r="F270" s="221"/>
    </row>
    <row r="271" spans="1:5">
      <c r="A271" s="288">
        <v>20206</v>
      </c>
      <c r="B271" s="291" t="s">
        <v>216</v>
      </c>
      <c r="C271" s="304">
        <v>0</v>
      </c>
      <c r="D271" s="290">
        <v>0</v>
      </c>
      <c r="E271" s="221">
        <v>2</v>
      </c>
    </row>
    <row r="272" s="171" customFormat="1" spans="1:6">
      <c r="A272" s="288">
        <v>2020601</v>
      </c>
      <c r="B272" s="292" t="s">
        <v>217</v>
      </c>
      <c r="C272" s="304">
        <v>0</v>
      </c>
      <c r="D272" s="305"/>
      <c r="E272" s="221"/>
      <c r="F272" s="221"/>
    </row>
    <row r="273" spans="1:5">
      <c r="A273" s="288">
        <v>20207</v>
      </c>
      <c r="B273" s="291" t="s">
        <v>218</v>
      </c>
      <c r="C273" s="304">
        <v>0</v>
      </c>
      <c r="D273" s="290">
        <v>0</v>
      </c>
      <c r="E273" s="221">
        <v>2</v>
      </c>
    </row>
    <row r="274" s="171" customFormat="1" spans="1:6">
      <c r="A274" s="288">
        <v>2020701</v>
      </c>
      <c r="B274" s="292" t="s">
        <v>219</v>
      </c>
      <c r="C274" s="304">
        <v>0</v>
      </c>
      <c r="D274" s="305"/>
      <c r="E274" s="221"/>
      <c r="F274" s="221"/>
    </row>
    <row r="275" s="171" customFormat="1" spans="1:6">
      <c r="A275" s="288">
        <v>2020702</v>
      </c>
      <c r="B275" s="292" t="s">
        <v>220</v>
      </c>
      <c r="C275" s="304">
        <v>0</v>
      </c>
      <c r="D275" s="305"/>
      <c r="E275" s="221"/>
      <c r="F275" s="221"/>
    </row>
    <row r="276" s="171" customFormat="1" spans="1:6">
      <c r="A276" s="288">
        <v>2020703</v>
      </c>
      <c r="B276" s="292" t="s">
        <v>221</v>
      </c>
      <c r="C276" s="304">
        <v>0</v>
      </c>
      <c r="D276" s="305"/>
      <c r="E276" s="221"/>
      <c r="F276" s="221"/>
    </row>
    <row r="277" s="171" customFormat="1" spans="1:6">
      <c r="A277" s="288">
        <v>2020799</v>
      </c>
      <c r="B277" s="292" t="s">
        <v>222</v>
      </c>
      <c r="C277" s="304">
        <v>0</v>
      </c>
      <c r="D277" s="305"/>
      <c r="E277" s="221"/>
      <c r="F277" s="221"/>
    </row>
    <row r="278" spans="1:5">
      <c r="A278" s="288">
        <v>20208</v>
      </c>
      <c r="B278" s="291" t="s">
        <v>223</v>
      </c>
      <c r="C278" s="304">
        <v>0</v>
      </c>
      <c r="D278" s="290">
        <v>0</v>
      </c>
      <c r="E278" s="221">
        <v>2</v>
      </c>
    </row>
    <row r="279" s="171" customFormat="1" spans="1:6">
      <c r="A279" s="288">
        <v>2020801</v>
      </c>
      <c r="B279" s="292" t="s">
        <v>63</v>
      </c>
      <c r="C279" s="304">
        <v>0</v>
      </c>
      <c r="D279" s="305"/>
      <c r="E279" s="221"/>
      <c r="F279" s="221"/>
    </row>
    <row r="280" s="171" customFormat="1" spans="1:6">
      <c r="A280" s="288">
        <v>2020802</v>
      </c>
      <c r="B280" s="292" t="s">
        <v>64</v>
      </c>
      <c r="C280" s="304">
        <v>0</v>
      </c>
      <c r="D280" s="305"/>
      <c r="E280" s="221"/>
      <c r="F280" s="221"/>
    </row>
    <row r="281" s="171" customFormat="1" spans="1:6">
      <c r="A281" s="288">
        <v>2020803</v>
      </c>
      <c r="B281" s="292" t="s">
        <v>65</v>
      </c>
      <c r="C281" s="304">
        <v>0</v>
      </c>
      <c r="D281" s="305"/>
      <c r="E281" s="221"/>
      <c r="F281" s="221"/>
    </row>
    <row r="282" s="171" customFormat="1" spans="1:6">
      <c r="A282" s="288">
        <v>2020850</v>
      </c>
      <c r="B282" s="292" t="s">
        <v>72</v>
      </c>
      <c r="C282" s="304">
        <v>0</v>
      </c>
      <c r="D282" s="305"/>
      <c r="E282" s="221"/>
      <c r="F282" s="221"/>
    </row>
    <row r="283" s="171" customFormat="1" ht="24" spans="1:6">
      <c r="A283" s="288">
        <v>2020899</v>
      </c>
      <c r="B283" s="292" t="s">
        <v>224</v>
      </c>
      <c r="C283" s="304">
        <v>0</v>
      </c>
      <c r="D283" s="305"/>
      <c r="E283" s="221"/>
      <c r="F283" s="221"/>
    </row>
    <row r="284" spans="1:5">
      <c r="A284" s="288">
        <v>20299</v>
      </c>
      <c r="B284" s="291" t="s">
        <v>225</v>
      </c>
      <c r="C284" s="304">
        <v>0</v>
      </c>
      <c r="D284" s="290">
        <v>0</v>
      </c>
      <c r="E284" s="221">
        <v>2</v>
      </c>
    </row>
    <row r="285" s="171" customFormat="1" spans="1:6">
      <c r="A285" s="288">
        <v>2029999</v>
      </c>
      <c r="B285" s="291" t="s">
        <v>226</v>
      </c>
      <c r="C285" s="304">
        <v>0</v>
      </c>
      <c r="D285" s="305"/>
      <c r="E285" s="221"/>
      <c r="F285" s="221"/>
    </row>
    <row r="286" s="171" customFormat="1" spans="1:6">
      <c r="A286" s="288">
        <v>203</v>
      </c>
      <c r="B286" s="289" t="s">
        <v>227</v>
      </c>
      <c r="C286" s="304">
        <v>0</v>
      </c>
      <c r="D286" s="306"/>
      <c r="E286" s="221">
        <v>1</v>
      </c>
      <c r="F286" s="221"/>
    </row>
    <row r="287" spans="1:5">
      <c r="A287" s="288">
        <v>20301</v>
      </c>
      <c r="B287" s="291" t="s">
        <v>228</v>
      </c>
      <c r="C287" s="304">
        <v>0</v>
      </c>
      <c r="D287" s="290"/>
      <c r="E287" s="221">
        <v>2</v>
      </c>
    </row>
    <row r="288" s="171" customFormat="1" spans="1:6">
      <c r="A288" s="288">
        <v>2030101</v>
      </c>
      <c r="B288" s="292" t="s">
        <v>229</v>
      </c>
      <c r="C288" s="304">
        <v>0</v>
      </c>
      <c r="D288" s="305"/>
      <c r="E288" s="221"/>
      <c r="F288" s="221"/>
    </row>
    <row r="289" spans="1:5">
      <c r="A289" s="288">
        <v>20304</v>
      </c>
      <c r="B289" s="291" t="s">
        <v>230</v>
      </c>
      <c r="C289" s="304">
        <v>0</v>
      </c>
      <c r="D289" s="290">
        <v>0</v>
      </c>
      <c r="E289" s="221">
        <v>2</v>
      </c>
    </row>
    <row r="290" s="171" customFormat="1" spans="1:6">
      <c r="A290" s="288">
        <v>2030401</v>
      </c>
      <c r="B290" s="292" t="s">
        <v>231</v>
      </c>
      <c r="C290" s="304">
        <v>0</v>
      </c>
      <c r="D290" s="305"/>
      <c r="E290" s="221"/>
      <c r="F290" s="221"/>
    </row>
    <row r="291" spans="1:5">
      <c r="A291" s="288">
        <v>20305</v>
      </c>
      <c r="B291" s="291" t="s">
        <v>232</v>
      </c>
      <c r="C291" s="304">
        <v>0</v>
      </c>
      <c r="D291" s="290">
        <v>0</v>
      </c>
      <c r="E291" s="221">
        <v>2</v>
      </c>
    </row>
    <row r="292" s="171" customFormat="1" spans="1:6">
      <c r="A292" s="288">
        <v>2030501</v>
      </c>
      <c r="B292" s="292" t="s">
        <v>233</v>
      </c>
      <c r="C292" s="304">
        <v>0</v>
      </c>
      <c r="D292" s="305"/>
      <c r="E292" s="221"/>
      <c r="F292" s="221"/>
    </row>
    <row r="293" spans="1:5">
      <c r="A293" s="288">
        <v>20306</v>
      </c>
      <c r="B293" s="291" t="s">
        <v>234</v>
      </c>
      <c r="C293" s="304">
        <v>0</v>
      </c>
      <c r="D293" s="290">
        <v>0</v>
      </c>
      <c r="E293" s="221">
        <v>2</v>
      </c>
    </row>
    <row r="294" s="171" customFormat="1" spans="1:6">
      <c r="A294" s="288">
        <v>2030601</v>
      </c>
      <c r="B294" s="292" t="s">
        <v>235</v>
      </c>
      <c r="C294" s="304">
        <v>0</v>
      </c>
      <c r="D294" s="305" t="str">
        <f>VLOOKUP(A294,'[1]2025年一般预算支出（按功能分类）'!$A$9:$C$1267,3,FALSE)</f>
        <v/>
      </c>
      <c r="E294" s="221"/>
      <c r="F294" s="221"/>
    </row>
    <row r="295" s="171" customFormat="1" spans="1:6">
      <c r="A295" s="288">
        <v>2030602</v>
      </c>
      <c r="B295" s="292" t="s">
        <v>236</v>
      </c>
      <c r="C295" s="304">
        <v>0</v>
      </c>
      <c r="D295" s="305" t="str">
        <f>VLOOKUP(A295,'[1]2025年一般预算支出（按功能分类）'!$A$9:$C$1267,3,FALSE)</f>
        <v/>
      </c>
      <c r="E295" s="221"/>
      <c r="F295" s="221"/>
    </row>
    <row r="296" s="171" customFormat="1" spans="1:6">
      <c r="A296" s="288">
        <v>2030603</v>
      </c>
      <c r="B296" s="292" t="s">
        <v>237</v>
      </c>
      <c r="C296" s="304">
        <v>0</v>
      </c>
      <c r="D296" s="305" t="str">
        <f>VLOOKUP(A296,'[1]2025年一般预算支出（按功能分类）'!$A$9:$C$1267,3,FALSE)</f>
        <v/>
      </c>
      <c r="E296" s="221"/>
      <c r="F296" s="221"/>
    </row>
    <row r="297" s="171" customFormat="1" spans="1:6">
      <c r="A297" s="288">
        <v>2030604</v>
      </c>
      <c r="B297" s="292" t="s">
        <v>238</v>
      </c>
      <c r="C297" s="304">
        <v>0</v>
      </c>
      <c r="D297" s="305" t="str">
        <f>VLOOKUP(A297,'[1]2025年一般预算支出（按功能分类）'!$A$9:$C$1267,3,FALSE)</f>
        <v/>
      </c>
      <c r="E297" s="221"/>
      <c r="F297" s="221"/>
    </row>
    <row r="298" s="171" customFormat="1" spans="1:6">
      <c r="A298" s="288">
        <v>2030605</v>
      </c>
      <c r="B298" s="292" t="s">
        <v>239</v>
      </c>
      <c r="C298" s="304">
        <v>0</v>
      </c>
      <c r="D298" s="305"/>
      <c r="E298" s="221"/>
      <c r="F298" s="221"/>
    </row>
    <row r="299" s="171" customFormat="1" spans="1:6">
      <c r="A299" s="288">
        <v>2030606</v>
      </c>
      <c r="B299" s="292" t="s">
        <v>240</v>
      </c>
      <c r="C299" s="304">
        <v>0</v>
      </c>
      <c r="D299" s="305"/>
      <c r="E299" s="221"/>
      <c r="F299" s="221"/>
    </row>
    <row r="300" s="171" customFormat="1" spans="1:6">
      <c r="A300" s="288">
        <v>2030607</v>
      </c>
      <c r="B300" s="292" t="s">
        <v>241</v>
      </c>
      <c r="C300" s="304">
        <v>0</v>
      </c>
      <c r="D300" s="305" t="str">
        <f>VLOOKUP(A300,'[1]2025年一般预算支出（按功能分类）'!$A$9:$C$1267,3,FALSE)</f>
        <v/>
      </c>
      <c r="E300" s="221"/>
      <c r="F300" s="221"/>
    </row>
    <row r="301" s="171" customFormat="1" spans="1:6">
      <c r="A301" s="288">
        <v>2030608</v>
      </c>
      <c r="B301" s="292" t="s">
        <v>242</v>
      </c>
      <c r="C301" s="304">
        <v>0</v>
      </c>
      <c r="D301" s="305" t="str">
        <f>VLOOKUP(A301,'[1]2025年一般预算支出（按功能分类）'!$A$9:$C$1267,3,FALSE)</f>
        <v/>
      </c>
      <c r="E301" s="221"/>
      <c r="F301" s="221"/>
    </row>
    <row r="302" s="171" customFormat="1" spans="1:6">
      <c r="A302" s="288">
        <v>2030699</v>
      </c>
      <c r="B302" s="292" t="s">
        <v>243</v>
      </c>
      <c r="C302" s="304">
        <v>0</v>
      </c>
      <c r="D302" s="305" t="str">
        <f>VLOOKUP(A302,'[1]2025年一般预算支出（按功能分类）'!$A$9:$C$1267,3,FALSE)</f>
        <v/>
      </c>
      <c r="E302" s="221"/>
      <c r="F302" s="221"/>
    </row>
    <row r="303" spans="1:5">
      <c r="A303" s="288">
        <v>20399</v>
      </c>
      <c r="B303" s="291" t="s">
        <v>244</v>
      </c>
      <c r="C303" s="304">
        <v>0</v>
      </c>
      <c r="D303" s="290">
        <v>0</v>
      </c>
      <c r="E303" s="221">
        <v>2</v>
      </c>
    </row>
    <row r="304" s="171" customFormat="1" spans="1:6">
      <c r="A304" s="288">
        <v>2039999</v>
      </c>
      <c r="B304" s="292" t="s">
        <v>245</v>
      </c>
      <c r="C304" s="304">
        <v>0</v>
      </c>
      <c r="D304" s="305"/>
      <c r="E304" s="221"/>
      <c r="F304" s="221"/>
    </row>
    <row r="305" s="171" customFormat="1" spans="1:6">
      <c r="A305" s="288">
        <v>204</v>
      </c>
      <c r="B305" s="289" t="s">
        <v>246</v>
      </c>
      <c r="C305" s="307">
        <f>C306+C309+C320+C327+C335+C344+C358+C368+C378+C386+C392</f>
        <v>13603</v>
      </c>
      <c r="D305" s="307">
        <f>D306+D309+D320+D327+D335+D344+D358+D368+D378+D386+D392</f>
        <v>14265.2</v>
      </c>
      <c r="E305" s="221">
        <v>1</v>
      </c>
      <c r="F305" s="221"/>
    </row>
    <row r="306" spans="1:5">
      <c r="A306" s="288">
        <v>20401</v>
      </c>
      <c r="B306" s="291" t="s">
        <v>247</v>
      </c>
      <c r="C306" s="290">
        <f>SUM(C307:C308)</f>
        <v>74</v>
      </c>
      <c r="D306" s="290">
        <f>SUM(D307:D308)</f>
        <v>59</v>
      </c>
      <c r="E306" s="221">
        <v>2</v>
      </c>
    </row>
    <row r="307" s="171" customFormat="1" spans="1:6">
      <c r="A307" s="288">
        <v>2040101</v>
      </c>
      <c r="B307" s="292" t="s">
        <v>248</v>
      </c>
      <c r="C307" s="304">
        <v>74</v>
      </c>
      <c r="D307" s="307">
        <v>59</v>
      </c>
      <c r="E307" s="221"/>
      <c r="F307" s="221"/>
    </row>
    <row r="308" s="171" customFormat="1" ht="24" spans="1:6">
      <c r="A308" s="288">
        <v>2040199</v>
      </c>
      <c r="B308" s="292" t="s">
        <v>249</v>
      </c>
      <c r="C308" s="304">
        <v>0</v>
      </c>
      <c r="D308" s="307" t="s">
        <v>52</v>
      </c>
      <c r="E308" s="221"/>
      <c r="F308" s="221"/>
    </row>
    <row r="309" spans="1:5">
      <c r="A309" s="288">
        <v>20402</v>
      </c>
      <c r="B309" s="291" t="s">
        <v>250</v>
      </c>
      <c r="C309" s="298">
        <f>SUM(C310:C319)</f>
        <v>12224</v>
      </c>
      <c r="D309" s="298">
        <f>SUM(D310:D319)</f>
        <v>13104.5</v>
      </c>
      <c r="E309" s="221">
        <v>2</v>
      </c>
    </row>
    <row r="310" s="171" customFormat="1" spans="1:6">
      <c r="A310" s="288">
        <v>2040201</v>
      </c>
      <c r="B310" s="292" t="s">
        <v>63</v>
      </c>
      <c r="C310" s="304">
        <v>7915</v>
      </c>
      <c r="D310" s="307">
        <v>8706.5</v>
      </c>
      <c r="E310" s="221"/>
      <c r="F310" s="221"/>
    </row>
    <row r="311" s="171" customFormat="1" spans="1:6">
      <c r="A311" s="288">
        <v>2040202</v>
      </c>
      <c r="B311" s="292" t="s">
        <v>64</v>
      </c>
      <c r="C311" s="304">
        <v>0</v>
      </c>
      <c r="D311" s="307" t="s">
        <v>52</v>
      </c>
      <c r="E311" s="221"/>
      <c r="F311" s="221"/>
    </row>
    <row r="312" s="171" customFormat="1" spans="1:6">
      <c r="A312" s="288">
        <v>2040203</v>
      </c>
      <c r="B312" s="292" t="s">
        <v>65</v>
      </c>
      <c r="C312" s="304">
        <v>0</v>
      </c>
      <c r="D312" s="307" t="s">
        <v>52</v>
      </c>
      <c r="E312" s="221"/>
      <c r="F312" s="221"/>
    </row>
    <row r="313" s="171" customFormat="1" spans="1:6">
      <c r="A313" s="288">
        <v>2040219</v>
      </c>
      <c r="B313" s="292" t="s">
        <v>104</v>
      </c>
      <c r="C313" s="304">
        <v>1329</v>
      </c>
      <c r="D313" s="307">
        <v>1329</v>
      </c>
      <c r="E313" s="221"/>
      <c r="F313" s="221"/>
    </row>
    <row r="314" s="171" customFormat="1" spans="1:6">
      <c r="A314" s="288">
        <v>2040220</v>
      </c>
      <c r="B314" s="292" t="s">
        <v>251</v>
      </c>
      <c r="C314" s="304">
        <v>0</v>
      </c>
      <c r="D314" s="307" t="s">
        <v>52</v>
      </c>
      <c r="E314" s="221"/>
      <c r="F314" s="221"/>
    </row>
    <row r="315" s="171" customFormat="1" spans="1:6">
      <c r="A315" s="288">
        <v>2040221</v>
      </c>
      <c r="B315" s="292" t="s">
        <v>252</v>
      </c>
      <c r="C315" s="304">
        <v>0</v>
      </c>
      <c r="D315" s="307" t="s">
        <v>52</v>
      </c>
      <c r="E315" s="221"/>
      <c r="F315" s="221"/>
    </row>
    <row r="316" s="171" customFormat="1" spans="1:6">
      <c r="A316" s="288">
        <v>2040222</v>
      </c>
      <c r="B316" s="292" t="s">
        <v>253</v>
      </c>
      <c r="C316" s="304">
        <v>0</v>
      </c>
      <c r="D316" s="307" t="s">
        <v>52</v>
      </c>
      <c r="E316" s="221"/>
      <c r="F316" s="221"/>
    </row>
    <row r="317" s="171" customFormat="1" spans="1:6">
      <c r="A317" s="288">
        <v>2040223</v>
      </c>
      <c r="B317" s="292" t="s">
        <v>254</v>
      </c>
      <c r="C317" s="304">
        <v>0</v>
      </c>
      <c r="D317" s="307" t="s">
        <v>52</v>
      </c>
      <c r="E317" s="221"/>
      <c r="F317" s="221"/>
    </row>
    <row r="318" s="171" customFormat="1" spans="1:6">
      <c r="A318" s="288">
        <v>2040250</v>
      </c>
      <c r="B318" s="292" t="s">
        <v>72</v>
      </c>
      <c r="C318" s="304">
        <v>0</v>
      </c>
      <c r="D318" s="307" t="s">
        <v>52</v>
      </c>
      <c r="E318" s="221"/>
      <c r="F318" s="221"/>
    </row>
    <row r="319" s="171" customFormat="1" spans="1:6">
      <c r="A319" s="288">
        <v>2040299</v>
      </c>
      <c r="B319" s="292" t="s">
        <v>255</v>
      </c>
      <c r="C319" s="304">
        <v>2980</v>
      </c>
      <c r="D319" s="307">
        <v>3069</v>
      </c>
      <c r="E319" s="221"/>
      <c r="F319" s="221"/>
    </row>
    <row r="320" spans="1:5">
      <c r="A320" s="288">
        <v>20403</v>
      </c>
      <c r="B320" s="291" t="s">
        <v>256</v>
      </c>
      <c r="C320" s="290">
        <f>SUM(C321:C326)</f>
        <v>0</v>
      </c>
      <c r="D320" s="290">
        <f>SUM(D321:D326)</f>
        <v>0</v>
      </c>
      <c r="E320" s="221">
        <v>2</v>
      </c>
    </row>
    <row r="321" s="171" customFormat="1" spans="1:6">
      <c r="A321" s="288">
        <v>2040301</v>
      </c>
      <c r="B321" s="292" t="s">
        <v>63</v>
      </c>
      <c r="C321" s="304">
        <v>0</v>
      </c>
      <c r="D321" s="307" t="s">
        <v>52</v>
      </c>
      <c r="E321" s="221"/>
      <c r="F321" s="221"/>
    </row>
    <row r="322" s="171" customFormat="1" spans="1:6">
      <c r="A322" s="288">
        <v>2040302</v>
      </c>
      <c r="B322" s="292" t="s">
        <v>64</v>
      </c>
      <c r="C322" s="304">
        <v>0</v>
      </c>
      <c r="D322" s="307" t="s">
        <v>52</v>
      </c>
      <c r="E322" s="221"/>
      <c r="F322" s="221"/>
    </row>
    <row r="323" s="171" customFormat="1" spans="1:6">
      <c r="A323" s="288">
        <v>2040303</v>
      </c>
      <c r="B323" s="292" t="s">
        <v>65</v>
      </c>
      <c r="C323" s="304">
        <v>0</v>
      </c>
      <c r="D323" s="307" t="s">
        <v>52</v>
      </c>
      <c r="E323" s="221"/>
      <c r="F323" s="221"/>
    </row>
    <row r="324" s="171" customFormat="1" spans="1:6">
      <c r="A324" s="288">
        <v>2040304</v>
      </c>
      <c r="B324" s="292" t="s">
        <v>257</v>
      </c>
      <c r="C324" s="304">
        <v>0</v>
      </c>
      <c r="D324" s="307" t="s">
        <v>52</v>
      </c>
      <c r="E324" s="221"/>
      <c r="F324" s="221"/>
    </row>
    <row r="325" s="171" customFormat="1" spans="1:6">
      <c r="A325" s="288">
        <v>2040350</v>
      </c>
      <c r="B325" s="292" t="s">
        <v>72</v>
      </c>
      <c r="C325" s="304">
        <v>0</v>
      </c>
      <c r="D325" s="307" t="s">
        <v>52</v>
      </c>
      <c r="E325" s="221"/>
      <c r="F325" s="221"/>
    </row>
    <row r="326" s="171" customFormat="1" spans="1:6">
      <c r="A326" s="288">
        <v>2040399</v>
      </c>
      <c r="B326" s="292" t="s">
        <v>258</v>
      </c>
      <c r="C326" s="304">
        <v>0</v>
      </c>
      <c r="D326" s="307" t="s">
        <v>52</v>
      </c>
      <c r="E326" s="221"/>
      <c r="F326" s="221"/>
    </row>
    <row r="327" spans="1:5">
      <c r="A327" s="288">
        <v>20404</v>
      </c>
      <c r="B327" s="291" t="s">
        <v>259</v>
      </c>
      <c r="C327" s="304">
        <v>0</v>
      </c>
      <c r="D327" s="290">
        <f>SUM(D328:D334)</f>
        <v>0</v>
      </c>
      <c r="E327" s="221">
        <v>2</v>
      </c>
    </row>
    <row r="328" s="171" customFormat="1" spans="1:6">
      <c r="A328" s="288">
        <v>2040401</v>
      </c>
      <c r="B328" s="292" t="s">
        <v>63</v>
      </c>
      <c r="C328" s="304">
        <v>0</v>
      </c>
      <c r="D328" s="307" t="s">
        <v>52</v>
      </c>
      <c r="E328" s="221"/>
      <c r="F328" s="221"/>
    </row>
    <row r="329" s="171" customFormat="1" spans="1:6">
      <c r="A329" s="288">
        <v>2040402</v>
      </c>
      <c r="B329" s="292" t="s">
        <v>64</v>
      </c>
      <c r="C329" s="304">
        <v>0</v>
      </c>
      <c r="D329" s="307" t="s">
        <v>52</v>
      </c>
      <c r="E329" s="221"/>
      <c r="F329" s="221"/>
    </row>
    <row r="330" s="171" customFormat="1" spans="1:6">
      <c r="A330" s="288">
        <v>2040403</v>
      </c>
      <c r="B330" s="292" t="s">
        <v>65</v>
      </c>
      <c r="C330" s="304">
        <v>0</v>
      </c>
      <c r="D330" s="307" t="s">
        <v>52</v>
      </c>
      <c r="E330" s="221"/>
      <c r="F330" s="221"/>
    </row>
    <row r="331" s="171" customFormat="1" spans="1:6">
      <c r="A331" s="288">
        <v>2040409</v>
      </c>
      <c r="B331" s="292" t="s">
        <v>260</v>
      </c>
      <c r="C331" s="304">
        <v>0</v>
      </c>
      <c r="D331" s="307" t="s">
        <v>52</v>
      </c>
      <c r="E331" s="221"/>
      <c r="F331" s="221"/>
    </row>
    <row r="332" s="171" customFormat="1" spans="1:6">
      <c r="A332" s="288">
        <v>2040410</v>
      </c>
      <c r="B332" s="292" t="s">
        <v>261</v>
      </c>
      <c r="C332" s="304">
        <v>0</v>
      </c>
      <c r="D332" s="307" t="s">
        <v>52</v>
      </c>
      <c r="E332" s="221"/>
      <c r="F332" s="221"/>
    </row>
    <row r="333" s="171" customFormat="1" spans="1:6">
      <c r="A333" s="288">
        <v>2040450</v>
      </c>
      <c r="B333" s="292" t="s">
        <v>72</v>
      </c>
      <c r="C333" s="304">
        <v>0</v>
      </c>
      <c r="D333" s="307" t="s">
        <v>52</v>
      </c>
      <c r="E333" s="221"/>
      <c r="F333" s="221"/>
    </row>
    <row r="334" s="171" customFormat="1" spans="1:6">
      <c r="A334" s="288">
        <v>2040499</v>
      </c>
      <c r="B334" s="292" t="s">
        <v>262</v>
      </c>
      <c r="C334" s="304">
        <v>0</v>
      </c>
      <c r="D334" s="307" t="s">
        <v>52</v>
      </c>
      <c r="E334" s="221"/>
      <c r="F334" s="221"/>
    </row>
    <row r="335" spans="1:5">
      <c r="A335" s="288">
        <v>20405</v>
      </c>
      <c r="B335" s="291" t="s">
        <v>263</v>
      </c>
      <c r="C335" s="304">
        <v>0</v>
      </c>
      <c r="D335" s="290">
        <f>SUM(D336:D343)</f>
        <v>0</v>
      </c>
      <c r="E335" s="221">
        <v>2</v>
      </c>
    </row>
    <row r="336" s="171" customFormat="1" spans="1:6">
      <c r="A336" s="288">
        <v>2040501</v>
      </c>
      <c r="B336" s="292" t="s">
        <v>63</v>
      </c>
      <c r="C336" s="304">
        <v>0</v>
      </c>
      <c r="D336" s="307" t="s">
        <v>52</v>
      </c>
      <c r="E336" s="221"/>
      <c r="F336" s="221"/>
    </row>
    <row r="337" s="171" customFormat="1" spans="1:6">
      <c r="A337" s="288">
        <v>2040502</v>
      </c>
      <c r="B337" s="292" t="s">
        <v>64</v>
      </c>
      <c r="C337" s="304">
        <v>0</v>
      </c>
      <c r="D337" s="307" t="s">
        <v>52</v>
      </c>
      <c r="E337" s="221"/>
      <c r="F337" s="221"/>
    </row>
    <row r="338" s="171" customFormat="1" spans="1:6">
      <c r="A338" s="288">
        <v>2040503</v>
      </c>
      <c r="B338" s="292" t="s">
        <v>65</v>
      </c>
      <c r="C338" s="304">
        <v>0</v>
      </c>
      <c r="D338" s="307" t="s">
        <v>52</v>
      </c>
      <c r="E338" s="221"/>
      <c r="F338" s="221"/>
    </row>
    <row r="339" s="171" customFormat="1" spans="1:6">
      <c r="A339" s="288">
        <v>2040504</v>
      </c>
      <c r="B339" s="292" t="s">
        <v>264</v>
      </c>
      <c r="C339" s="304">
        <v>0</v>
      </c>
      <c r="D339" s="307" t="s">
        <v>52</v>
      </c>
      <c r="E339" s="221"/>
      <c r="F339" s="221"/>
    </row>
    <row r="340" s="171" customFormat="1" spans="1:6">
      <c r="A340" s="288">
        <v>2040505</v>
      </c>
      <c r="B340" s="292" t="s">
        <v>265</v>
      </c>
      <c r="C340" s="304">
        <v>0</v>
      </c>
      <c r="D340" s="307" t="s">
        <v>52</v>
      </c>
      <c r="E340" s="221"/>
      <c r="F340" s="221"/>
    </row>
    <row r="341" s="171" customFormat="1" spans="1:6">
      <c r="A341" s="288">
        <v>2040506</v>
      </c>
      <c r="B341" s="292" t="s">
        <v>266</v>
      </c>
      <c r="C341" s="304">
        <v>0</v>
      </c>
      <c r="D341" s="307" t="s">
        <v>52</v>
      </c>
      <c r="E341" s="221"/>
      <c r="F341" s="221"/>
    </row>
    <row r="342" s="171" customFormat="1" spans="1:6">
      <c r="A342" s="288">
        <v>2040550</v>
      </c>
      <c r="B342" s="292" t="s">
        <v>72</v>
      </c>
      <c r="C342" s="304">
        <v>0</v>
      </c>
      <c r="D342" s="307" t="s">
        <v>52</v>
      </c>
      <c r="E342" s="221"/>
      <c r="F342" s="221"/>
    </row>
    <row r="343" s="171" customFormat="1" spans="1:6">
      <c r="A343" s="288">
        <v>2040599</v>
      </c>
      <c r="B343" s="292" t="s">
        <v>267</v>
      </c>
      <c r="C343" s="304">
        <v>0</v>
      </c>
      <c r="D343" s="307" t="s">
        <v>52</v>
      </c>
      <c r="E343" s="221"/>
      <c r="F343" s="221"/>
    </row>
    <row r="344" spans="1:5">
      <c r="A344" s="288">
        <v>20406</v>
      </c>
      <c r="B344" s="291" t="s">
        <v>268</v>
      </c>
      <c r="C344" s="298">
        <f>SUM(C345:C357)</f>
        <v>1095</v>
      </c>
      <c r="D344" s="298">
        <f>SUM(D345:D357)</f>
        <v>1059.7</v>
      </c>
      <c r="E344" s="221">
        <v>2</v>
      </c>
    </row>
    <row r="345" s="171" customFormat="1" spans="1:6">
      <c r="A345" s="288">
        <v>2040601</v>
      </c>
      <c r="B345" s="292" t="s">
        <v>63</v>
      </c>
      <c r="C345" s="304">
        <v>737</v>
      </c>
      <c r="D345" s="307">
        <v>810.7</v>
      </c>
      <c r="E345" s="221"/>
      <c r="F345" s="221"/>
    </row>
    <row r="346" s="171" customFormat="1" spans="1:6">
      <c r="A346" s="288">
        <v>2040602</v>
      </c>
      <c r="B346" s="292" t="s">
        <v>64</v>
      </c>
      <c r="C346" s="304">
        <v>0</v>
      </c>
      <c r="D346" s="307" t="s">
        <v>52</v>
      </c>
      <c r="E346" s="221"/>
      <c r="F346" s="221"/>
    </row>
    <row r="347" s="171" customFormat="1" spans="1:6">
      <c r="A347" s="288">
        <v>2040603</v>
      </c>
      <c r="B347" s="292" t="s">
        <v>65</v>
      </c>
      <c r="C347" s="304">
        <v>0</v>
      </c>
      <c r="D347" s="307" t="s">
        <v>52</v>
      </c>
      <c r="E347" s="221"/>
      <c r="F347" s="221"/>
    </row>
    <row r="348" s="171" customFormat="1" spans="1:6">
      <c r="A348" s="288">
        <v>2040604</v>
      </c>
      <c r="B348" s="292" t="s">
        <v>269</v>
      </c>
      <c r="C348" s="304">
        <v>67</v>
      </c>
      <c r="D348" s="307">
        <v>49</v>
      </c>
      <c r="E348" s="221"/>
      <c r="F348" s="221"/>
    </row>
    <row r="349" s="171" customFormat="1" spans="1:6">
      <c r="A349" s="288">
        <v>2040605</v>
      </c>
      <c r="B349" s="292" t="s">
        <v>270</v>
      </c>
      <c r="C349" s="304">
        <v>5</v>
      </c>
      <c r="D349" s="307">
        <v>2</v>
      </c>
      <c r="E349" s="221"/>
      <c r="F349" s="221"/>
    </row>
    <row r="350" s="171" customFormat="1" spans="1:6">
      <c r="A350" s="288">
        <v>2040606</v>
      </c>
      <c r="B350" s="292" t="s">
        <v>271</v>
      </c>
      <c r="C350" s="304">
        <v>35</v>
      </c>
      <c r="D350" s="307">
        <v>35</v>
      </c>
      <c r="E350" s="221"/>
      <c r="F350" s="221"/>
    </row>
    <row r="351" s="171" customFormat="1" spans="1:6">
      <c r="A351" s="288">
        <v>2040607</v>
      </c>
      <c r="B351" s="292" t="s">
        <v>272</v>
      </c>
      <c r="C351" s="304">
        <v>44</v>
      </c>
      <c r="D351" s="307">
        <v>35</v>
      </c>
      <c r="E351" s="221"/>
      <c r="F351" s="221"/>
    </row>
    <row r="352" s="171" customFormat="1" ht="24" spans="1:6">
      <c r="A352" s="288">
        <v>2040608</v>
      </c>
      <c r="B352" s="292" t="s">
        <v>273</v>
      </c>
      <c r="C352" s="304">
        <v>0</v>
      </c>
      <c r="D352" s="307" t="s">
        <v>52</v>
      </c>
      <c r="E352" s="221"/>
      <c r="F352" s="221"/>
    </row>
    <row r="353" s="171" customFormat="1" spans="1:6">
      <c r="A353" s="288">
        <v>2040610</v>
      </c>
      <c r="B353" s="292" t="s">
        <v>274</v>
      </c>
      <c r="C353" s="304">
        <v>0</v>
      </c>
      <c r="D353" s="307" t="s">
        <v>52</v>
      </c>
      <c r="E353" s="221"/>
      <c r="F353" s="221"/>
    </row>
    <row r="354" s="171" customFormat="1" spans="1:6">
      <c r="A354" s="288">
        <v>2040612</v>
      </c>
      <c r="B354" s="292" t="s">
        <v>275</v>
      </c>
      <c r="C354" s="304">
        <v>5</v>
      </c>
      <c r="D354" s="307">
        <v>1</v>
      </c>
      <c r="E354" s="221"/>
      <c r="F354" s="221"/>
    </row>
    <row r="355" s="171" customFormat="1" spans="1:6">
      <c r="A355" s="288">
        <v>2040613</v>
      </c>
      <c r="B355" s="292" t="s">
        <v>104</v>
      </c>
      <c r="C355" s="304">
        <v>0</v>
      </c>
      <c r="D355" s="307" t="s">
        <v>52</v>
      </c>
      <c r="E355" s="221"/>
      <c r="F355" s="221"/>
    </row>
    <row r="356" s="171" customFormat="1" spans="1:6">
      <c r="A356" s="288">
        <v>2040650</v>
      </c>
      <c r="B356" s="292" t="s">
        <v>72</v>
      </c>
      <c r="C356" s="304">
        <v>0</v>
      </c>
      <c r="D356" s="307" t="s">
        <v>52</v>
      </c>
      <c r="E356" s="221"/>
      <c r="F356" s="221"/>
    </row>
    <row r="357" s="171" customFormat="1" spans="1:6">
      <c r="A357" s="288">
        <v>2040699</v>
      </c>
      <c r="B357" s="292" t="s">
        <v>276</v>
      </c>
      <c r="C357" s="304">
        <v>202</v>
      </c>
      <c r="D357" s="307">
        <v>127</v>
      </c>
      <c r="E357" s="221"/>
      <c r="F357" s="221"/>
    </row>
    <row r="358" spans="1:5">
      <c r="A358" s="288">
        <v>20407</v>
      </c>
      <c r="B358" s="291" t="s">
        <v>277</v>
      </c>
      <c r="C358" s="290">
        <f>SUM(C359:C360)</f>
        <v>0</v>
      </c>
      <c r="D358" s="290">
        <f>SUM(D359:D360)</f>
        <v>0</v>
      </c>
      <c r="E358" s="221">
        <v>2</v>
      </c>
    </row>
    <row r="359" s="171" customFormat="1" spans="1:6">
      <c r="A359" s="288">
        <v>2040701</v>
      </c>
      <c r="B359" s="292" t="s">
        <v>63</v>
      </c>
      <c r="C359" s="304">
        <v>0</v>
      </c>
      <c r="D359" s="307" t="s">
        <v>52</v>
      </c>
      <c r="E359" s="221"/>
      <c r="F359" s="221"/>
    </row>
    <row r="360" s="171" customFormat="1" spans="1:6">
      <c r="A360" s="288">
        <v>2040702</v>
      </c>
      <c r="B360" s="292" t="s">
        <v>64</v>
      </c>
      <c r="C360" s="304">
        <v>0</v>
      </c>
      <c r="D360" s="307" t="s">
        <v>52</v>
      </c>
      <c r="E360" s="221"/>
      <c r="F360" s="221"/>
    </row>
    <row r="361" s="171" customFormat="1" spans="1:6">
      <c r="A361" s="288">
        <v>2040703</v>
      </c>
      <c r="B361" s="292" t="s">
        <v>65</v>
      </c>
      <c r="C361" s="304">
        <v>0</v>
      </c>
      <c r="D361" s="307" t="s">
        <v>52</v>
      </c>
      <c r="E361" s="221"/>
      <c r="F361" s="221"/>
    </row>
    <row r="362" s="171" customFormat="1" spans="1:6">
      <c r="A362" s="288">
        <v>2040704</v>
      </c>
      <c r="B362" s="292" t="s">
        <v>278</v>
      </c>
      <c r="C362" s="304">
        <v>0</v>
      </c>
      <c r="D362" s="307" t="s">
        <v>52</v>
      </c>
      <c r="E362" s="221"/>
      <c r="F362" s="221"/>
    </row>
    <row r="363" s="171" customFormat="1" spans="1:6">
      <c r="A363" s="288">
        <v>2040705</v>
      </c>
      <c r="B363" s="292" t="s">
        <v>279</v>
      </c>
      <c r="C363" s="304">
        <v>0</v>
      </c>
      <c r="D363" s="307" t="s">
        <v>52</v>
      </c>
      <c r="E363" s="221"/>
      <c r="F363" s="221"/>
    </row>
    <row r="364" s="171" customFormat="1" spans="1:6">
      <c r="A364" s="288">
        <v>2040706</v>
      </c>
      <c r="B364" s="292" t="s">
        <v>280</v>
      </c>
      <c r="C364" s="304">
        <v>0</v>
      </c>
      <c r="D364" s="307" t="s">
        <v>52</v>
      </c>
      <c r="E364" s="221"/>
      <c r="F364" s="221"/>
    </row>
    <row r="365" s="171" customFormat="1" spans="1:6">
      <c r="A365" s="288">
        <v>2040707</v>
      </c>
      <c r="B365" s="292" t="s">
        <v>104</v>
      </c>
      <c r="C365" s="304">
        <v>0</v>
      </c>
      <c r="D365" s="307" t="s">
        <v>52</v>
      </c>
      <c r="E365" s="221"/>
      <c r="F365" s="221"/>
    </row>
    <row r="366" s="171" customFormat="1" spans="1:6">
      <c r="A366" s="288">
        <v>2040750</v>
      </c>
      <c r="B366" s="292" t="s">
        <v>72</v>
      </c>
      <c r="C366" s="304">
        <v>0</v>
      </c>
      <c r="D366" s="307" t="s">
        <v>52</v>
      </c>
      <c r="E366" s="221"/>
      <c r="F366" s="221"/>
    </row>
    <row r="367" s="171" customFormat="1" spans="1:6">
      <c r="A367" s="288">
        <v>2040799</v>
      </c>
      <c r="B367" s="292" t="s">
        <v>281</v>
      </c>
      <c r="C367" s="304">
        <v>0</v>
      </c>
      <c r="D367" s="307" t="s">
        <v>52</v>
      </c>
      <c r="E367" s="221"/>
      <c r="F367" s="221"/>
    </row>
    <row r="368" spans="1:5">
      <c r="A368" s="288">
        <v>20408</v>
      </c>
      <c r="B368" s="291" t="s">
        <v>282</v>
      </c>
      <c r="C368" s="298">
        <f>SUM(C369:C377)</f>
        <v>44</v>
      </c>
      <c r="D368" s="298">
        <f>SUM(D369:D377)</f>
        <v>32</v>
      </c>
      <c r="E368" s="221">
        <v>2</v>
      </c>
    </row>
    <row r="369" s="171" customFormat="1" spans="1:6">
      <c r="A369" s="288">
        <v>2040801</v>
      </c>
      <c r="B369" s="292" t="s">
        <v>63</v>
      </c>
      <c r="C369" s="304">
        <v>0</v>
      </c>
      <c r="D369" s="307" t="s">
        <v>52</v>
      </c>
      <c r="E369" s="221"/>
      <c r="F369" s="221"/>
    </row>
    <row r="370" s="171" customFormat="1" spans="1:6">
      <c r="A370" s="288">
        <v>2040802</v>
      </c>
      <c r="B370" s="292" t="s">
        <v>64</v>
      </c>
      <c r="C370" s="304">
        <v>0</v>
      </c>
      <c r="D370" s="307" t="s">
        <v>52</v>
      </c>
      <c r="E370" s="221"/>
      <c r="F370" s="221"/>
    </row>
    <row r="371" s="171" customFormat="1" spans="1:6">
      <c r="A371" s="288">
        <v>2040803</v>
      </c>
      <c r="B371" s="292" t="s">
        <v>65</v>
      </c>
      <c r="C371" s="304">
        <v>0</v>
      </c>
      <c r="D371" s="307" t="s">
        <v>52</v>
      </c>
      <c r="E371" s="221"/>
      <c r="F371" s="221"/>
    </row>
    <row r="372" s="171" customFormat="1" ht="24" spans="1:6">
      <c r="A372" s="288">
        <v>2040804</v>
      </c>
      <c r="B372" s="292" t="s">
        <v>283</v>
      </c>
      <c r="C372" s="304">
        <v>0</v>
      </c>
      <c r="D372" s="307" t="s">
        <v>52</v>
      </c>
      <c r="E372" s="221"/>
      <c r="F372" s="221"/>
    </row>
    <row r="373" s="171" customFormat="1" ht="24" spans="1:6">
      <c r="A373" s="288">
        <v>2040805</v>
      </c>
      <c r="B373" s="292" t="s">
        <v>284</v>
      </c>
      <c r="C373" s="304">
        <v>44</v>
      </c>
      <c r="D373" s="307">
        <v>32</v>
      </c>
      <c r="E373" s="221"/>
      <c r="F373" s="221"/>
    </row>
    <row r="374" s="171" customFormat="1" spans="1:6">
      <c r="A374" s="288">
        <v>2040806</v>
      </c>
      <c r="B374" s="292" t="s">
        <v>285</v>
      </c>
      <c r="C374" s="304">
        <v>0</v>
      </c>
      <c r="D374" s="307" t="s">
        <v>52</v>
      </c>
      <c r="E374" s="221"/>
      <c r="F374" s="221"/>
    </row>
    <row r="375" s="171" customFormat="1" spans="1:6">
      <c r="A375" s="288">
        <v>2040807</v>
      </c>
      <c r="B375" s="292" t="s">
        <v>104</v>
      </c>
      <c r="C375" s="304">
        <v>0</v>
      </c>
      <c r="D375" s="307" t="s">
        <v>52</v>
      </c>
      <c r="E375" s="221"/>
      <c r="F375" s="221"/>
    </row>
    <row r="376" s="171" customFormat="1" spans="1:6">
      <c r="A376" s="288">
        <v>2040850</v>
      </c>
      <c r="B376" s="292" t="s">
        <v>72</v>
      </c>
      <c r="C376" s="304">
        <v>0</v>
      </c>
      <c r="D376" s="307" t="s">
        <v>52</v>
      </c>
      <c r="E376" s="221"/>
      <c r="F376" s="221"/>
    </row>
    <row r="377" s="171" customFormat="1" ht="24" spans="1:6">
      <c r="A377" s="288">
        <v>2040899</v>
      </c>
      <c r="B377" s="292" t="s">
        <v>286</v>
      </c>
      <c r="C377" s="304">
        <v>0</v>
      </c>
      <c r="D377" s="307" t="s">
        <v>52</v>
      </c>
      <c r="E377" s="221"/>
      <c r="F377" s="221"/>
    </row>
    <row r="378" spans="1:5">
      <c r="A378" s="288">
        <v>20409</v>
      </c>
      <c r="B378" s="291" t="s">
        <v>287</v>
      </c>
      <c r="C378" s="290">
        <f>SUM(C379:C385)</f>
        <v>0</v>
      </c>
      <c r="D378" s="290">
        <f>SUM(D379:D385)</f>
        <v>0</v>
      </c>
      <c r="E378" s="221">
        <v>2</v>
      </c>
    </row>
    <row r="379" s="171" customFormat="1" spans="1:6">
      <c r="A379" s="288">
        <v>2040901</v>
      </c>
      <c r="B379" s="292" t="s">
        <v>63</v>
      </c>
      <c r="C379" s="304">
        <v>0</v>
      </c>
      <c r="D379" s="307" t="s">
        <v>52</v>
      </c>
      <c r="E379" s="221"/>
      <c r="F379" s="221"/>
    </row>
    <row r="380" s="171" customFormat="1" spans="1:6">
      <c r="A380" s="288">
        <v>2040902</v>
      </c>
      <c r="B380" s="292" t="s">
        <v>64</v>
      </c>
      <c r="C380" s="304">
        <v>0</v>
      </c>
      <c r="D380" s="307" t="s">
        <v>52</v>
      </c>
      <c r="E380" s="221"/>
      <c r="F380" s="221"/>
    </row>
    <row r="381" s="171" customFormat="1" spans="1:6">
      <c r="A381" s="288">
        <v>2040903</v>
      </c>
      <c r="B381" s="292" t="s">
        <v>65</v>
      </c>
      <c r="C381" s="304">
        <v>0</v>
      </c>
      <c r="D381" s="307" t="s">
        <v>52</v>
      </c>
      <c r="E381" s="221"/>
      <c r="F381" s="221"/>
    </row>
    <row r="382" s="171" customFormat="1" spans="1:6">
      <c r="A382" s="288">
        <v>2040904</v>
      </c>
      <c r="B382" s="292" t="s">
        <v>288</v>
      </c>
      <c r="C382" s="304">
        <v>0</v>
      </c>
      <c r="D382" s="307" t="s">
        <v>52</v>
      </c>
      <c r="E382" s="221"/>
      <c r="F382" s="221"/>
    </row>
    <row r="383" s="171" customFormat="1" spans="1:6">
      <c r="A383" s="288">
        <v>2040905</v>
      </c>
      <c r="B383" s="292" t="s">
        <v>289</v>
      </c>
      <c r="C383" s="304">
        <v>0</v>
      </c>
      <c r="D383" s="307" t="s">
        <v>52</v>
      </c>
      <c r="E383" s="221"/>
      <c r="F383" s="221"/>
    </row>
    <row r="384" s="171" customFormat="1" spans="1:6">
      <c r="A384" s="288">
        <v>2040950</v>
      </c>
      <c r="B384" s="292" t="s">
        <v>72</v>
      </c>
      <c r="C384" s="304">
        <v>0</v>
      </c>
      <c r="D384" s="307" t="s">
        <v>52</v>
      </c>
      <c r="E384" s="221"/>
      <c r="F384" s="221"/>
    </row>
    <row r="385" s="171" customFormat="1" spans="1:6">
      <c r="A385" s="288">
        <v>2040999</v>
      </c>
      <c r="B385" s="292" t="s">
        <v>290</v>
      </c>
      <c r="C385" s="304">
        <v>0</v>
      </c>
      <c r="D385" s="307" t="s">
        <v>52</v>
      </c>
      <c r="E385" s="221"/>
      <c r="F385" s="221"/>
    </row>
    <row r="386" spans="1:5">
      <c r="A386" s="288">
        <v>20410</v>
      </c>
      <c r="B386" s="291" t="s">
        <v>291</v>
      </c>
      <c r="C386" s="290">
        <f>SUM(C387:C391)</f>
        <v>0</v>
      </c>
      <c r="D386" s="290">
        <f>SUM(D387:D391)</f>
        <v>0</v>
      </c>
      <c r="E386" s="221">
        <v>2</v>
      </c>
    </row>
    <row r="387" s="171" customFormat="1" spans="1:6">
      <c r="A387" s="288">
        <v>2041001</v>
      </c>
      <c r="B387" s="292" t="s">
        <v>63</v>
      </c>
      <c r="C387" s="304">
        <v>0</v>
      </c>
      <c r="D387" s="307" t="s">
        <v>52</v>
      </c>
      <c r="E387" s="221"/>
      <c r="F387" s="221"/>
    </row>
    <row r="388" s="171" customFormat="1" spans="1:6">
      <c r="A388" s="288">
        <v>2041002</v>
      </c>
      <c r="B388" s="292" t="s">
        <v>64</v>
      </c>
      <c r="C388" s="304">
        <v>0</v>
      </c>
      <c r="D388" s="307" t="s">
        <v>52</v>
      </c>
      <c r="E388" s="221"/>
      <c r="F388" s="221"/>
    </row>
    <row r="389" s="171" customFormat="1" spans="1:6">
      <c r="A389" s="288">
        <v>2041006</v>
      </c>
      <c r="B389" s="292" t="s">
        <v>104</v>
      </c>
      <c r="C389" s="304">
        <v>0</v>
      </c>
      <c r="D389" s="307" t="s">
        <v>52</v>
      </c>
      <c r="E389" s="221"/>
      <c r="F389" s="221"/>
    </row>
    <row r="390" s="171" customFormat="1" spans="1:6">
      <c r="A390" s="288">
        <v>2041007</v>
      </c>
      <c r="B390" s="292" t="s">
        <v>292</v>
      </c>
      <c r="C390" s="304">
        <v>0</v>
      </c>
      <c r="D390" s="307" t="s">
        <v>52</v>
      </c>
      <c r="E390" s="221"/>
      <c r="F390" s="221"/>
    </row>
    <row r="391" s="171" customFormat="1" spans="1:6">
      <c r="A391" s="288">
        <v>2041099</v>
      </c>
      <c r="B391" s="292" t="s">
        <v>293</v>
      </c>
      <c r="C391" s="304">
        <v>0</v>
      </c>
      <c r="D391" s="307" t="s">
        <v>52</v>
      </c>
      <c r="E391" s="221"/>
      <c r="F391" s="221"/>
    </row>
    <row r="392" spans="1:5">
      <c r="A392" s="288">
        <v>20499</v>
      </c>
      <c r="B392" s="291" t="s">
        <v>294</v>
      </c>
      <c r="C392" s="290">
        <f>SUM(C393:C394)</f>
        <v>166</v>
      </c>
      <c r="D392" s="290">
        <f>SUM(D393:D394)</f>
        <v>10</v>
      </c>
      <c r="E392" s="221">
        <v>2</v>
      </c>
    </row>
    <row r="393" s="171" customFormat="1" spans="1:6">
      <c r="A393" s="288">
        <v>2049902</v>
      </c>
      <c r="B393" s="292" t="s">
        <v>295</v>
      </c>
      <c r="C393" s="304">
        <v>0</v>
      </c>
      <c r="D393" s="307"/>
      <c r="E393" s="221"/>
      <c r="F393" s="221"/>
    </row>
    <row r="394" s="171" customFormat="1" spans="1:6">
      <c r="A394" s="288">
        <v>2049999</v>
      </c>
      <c r="B394" s="292" t="s">
        <v>296</v>
      </c>
      <c r="C394" s="304">
        <v>166</v>
      </c>
      <c r="D394" s="307">
        <v>10</v>
      </c>
      <c r="E394" s="221"/>
      <c r="F394" s="221"/>
    </row>
    <row r="395" s="171" customFormat="1" spans="1:6">
      <c r="A395" s="288">
        <v>205</v>
      </c>
      <c r="B395" s="289" t="s">
        <v>297</v>
      </c>
      <c r="C395" s="306">
        <f>C396+C401+C408+C414+C420+C424+C428+C432+C438+C445</f>
        <v>68835</v>
      </c>
      <c r="D395" s="306">
        <f>D396+D401+D408+D414+D420+D424+D428+D432+D438+D445</f>
        <v>74966.92</v>
      </c>
      <c r="E395" s="221">
        <v>1</v>
      </c>
      <c r="F395" s="221"/>
    </row>
    <row r="396" spans="1:5">
      <c r="A396" s="288">
        <v>20501</v>
      </c>
      <c r="B396" s="291" t="s">
        <v>298</v>
      </c>
      <c r="C396" s="290">
        <f>SUM(C397:C400)</f>
        <v>1080</v>
      </c>
      <c r="D396" s="290">
        <f>SUM(D397:D400)</f>
        <v>1187.3</v>
      </c>
      <c r="E396" s="221">
        <v>2</v>
      </c>
    </row>
    <row r="397" s="171" customFormat="1" spans="1:6">
      <c r="A397" s="288">
        <v>2050101</v>
      </c>
      <c r="B397" s="292" t="s">
        <v>63</v>
      </c>
      <c r="C397" s="304">
        <v>1073</v>
      </c>
      <c r="D397" s="307">
        <v>1180.3</v>
      </c>
      <c r="E397" s="221"/>
      <c r="F397" s="221"/>
    </row>
    <row r="398" s="171" customFormat="1" spans="1:6">
      <c r="A398" s="288">
        <v>2050102</v>
      </c>
      <c r="B398" s="292" t="s">
        <v>64</v>
      </c>
      <c r="C398" s="304">
        <v>0</v>
      </c>
      <c r="D398" s="307">
        <v>0</v>
      </c>
      <c r="E398" s="221"/>
      <c r="F398" s="221"/>
    </row>
    <row r="399" s="171" customFormat="1" spans="1:6">
      <c r="A399" s="288">
        <v>2050103</v>
      </c>
      <c r="B399" s="292" t="s">
        <v>65</v>
      </c>
      <c r="C399" s="304">
        <v>0</v>
      </c>
      <c r="D399" s="307">
        <v>0</v>
      </c>
      <c r="E399" s="221"/>
      <c r="F399" s="221"/>
    </row>
    <row r="400" s="171" customFormat="1" ht="24" spans="1:6">
      <c r="A400" s="288">
        <v>2050199</v>
      </c>
      <c r="B400" s="292" t="s">
        <v>299</v>
      </c>
      <c r="C400" s="304">
        <v>7</v>
      </c>
      <c r="D400" s="307">
        <v>7</v>
      </c>
      <c r="E400" s="221"/>
      <c r="F400" s="221"/>
    </row>
    <row r="401" spans="1:5">
      <c r="A401" s="288">
        <v>20502</v>
      </c>
      <c r="B401" s="291" t="s">
        <v>300</v>
      </c>
      <c r="C401" s="290">
        <f>SUM(C402:C407)</f>
        <v>63224</v>
      </c>
      <c r="D401" s="290">
        <f>SUM(D402:D407)</f>
        <v>67914.62</v>
      </c>
      <c r="E401" s="221">
        <v>2</v>
      </c>
    </row>
    <row r="402" s="171" customFormat="1" spans="1:6">
      <c r="A402" s="288">
        <v>2050201</v>
      </c>
      <c r="B402" s="292" t="s">
        <v>301</v>
      </c>
      <c r="C402" s="304">
        <v>4688</v>
      </c>
      <c r="D402" s="307">
        <v>6856</v>
      </c>
      <c r="E402" s="221"/>
      <c r="F402" s="221"/>
    </row>
    <row r="403" s="171" customFormat="1" spans="1:6">
      <c r="A403" s="288">
        <v>2050202</v>
      </c>
      <c r="B403" s="292" t="s">
        <v>302</v>
      </c>
      <c r="C403" s="304">
        <v>23463</v>
      </c>
      <c r="D403" s="307">
        <v>26465.62</v>
      </c>
      <c r="E403" s="221"/>
      <c r="F403" s="221"/>
    </row>
    <row r="404" s="171" customFormat="1" spans="1:6">
      <c r="A404" s="288">
        <v>2050203</v>
      </c>
      <c r="B404" s="292" t="s">
        <v>303</v>
      </c>
      <c r="C404" s="304">
        <v>25786</v>
      </c>
      <c r="D404" s="307">
        <v>25224</v>
      </c>
      <c r="E404" s="221"/>
      <c r="F404" s="221"/>
    </row>
    <row r="405" s="171" customFormat="1" spans="1:6">
      <c r="A405" s="288">
        <v>2050204</v>
      </c>
      <c r="B405" s="292" t="s">
        <v>304</v>
      </c>
      <c r="C405" s="304">
        <v>8018</v>
      </c>
      <c r="D405" s="307">
        <v>8014</v>
      </c>
      <c r="E405" s="221"/>
      <c r="F405" s="221"/>
    </row>
    <row r="406" s="171" customFormat="1" spans="1:6">
      <c r="A406" s="288">
        <v>2050205</v>
      </c>
      <c r="B406" s="292" t="s">
        <v>305</v>
      </c>
      <c r="C406" s="304">
        <v>137</v>
      </c>
      <c r="D406" s="307">
        <v>137</v>
      </c>
      <c r="E406" s="221"/>
      <c r="F406" s="221"/>
    </row>
    <row r="407" s="171" customFormat="1" spans="1:6">
      <c r="A407" s="288">
        <v>2050299</v>
      </c>
      <c r="B407" s="292" t="s">
        <v>306</v>
      </c>
      <c r="C407" s="304">
        <v>1132</v>
      </c>
      <c r="D407" s="307">
        <v>1218</v>
      </c>
      <c r="E407" s="221"/>
      <c r="F407" s="221"/>
    </row>
    <row r="408" spans="1:5">
      <c r="A408" s="288">
        <v>20503</v>
      </c>
      <c r="B408" s="291" t="s">
        <v>307</v>
      </c>
      <c r="C408" s="290">
        <f>SUM(C409:C413)</f>
        <v>2848</v>
      </c>
      <c r="D408" s="290">
        <f>SUM(D409:D413)</f>
        <v>2988</v>
      </c>
      <c r="E408" s="221">
        <v>2</v>
      </c>
    </row>
    <row r="409" s="171" customFormat="1" spans="1:6">
      <c r="A409" s="288">
        <v>2050301</v>
      </c>
      <c r="B409" s="292" t="s">
        <v>308</v>
      </c>
      <c r="C409" s="304">
        <v>0</v>
      </c>
      <c r="D409" s="307">
        <v>0</v>
      </c>
      <c r="E409" s="221"/>
      <c r="F409" s="221"/>
    </row>
    <row r="410" s="171" customFormat="1" spans="1:6">
      <c r="A410" s="288">
        <v>2050302</v>
      </c>
      <c r="B410" s="292" t="s">
        <v>309</v>
      </c>
      <c r="C410" s="304">
        <v>2736</v>
      </c>
      <c r="D410" s="307">
        <f>VLOOKUP(A410,'[1]2025年一般预算支出（按功能分类）'!$A$365:$C$370,3,FALSE)</f>
        <v>2886</v>
      </c>
      <c r="E410" s="221"/>
      <c r="F410" s="221"/>
    </row>
    <row r="411" s="171" customFormat="1" spans="1:6">
      <c r="A411" s="288">
        <v>2050303</v>
      </c>
      <c r="B411" s="292" t="s">
        <v>310</v>
      </c>
      <c r="C411" s="304">
        <v>0</v>
      </c>
      <c r="D411" s="307">
        <v>0</v>
      </c>
      <c r="E411" s="221"/>
      <c r="F411" s="221"/>
    </row>
    <row r="412" s="171" customFormat="1" spans="1:6">
      <c r="A412" s="288">
        <v>2050305</v>
      </c>
      <c r="B412" s="292" t="s">
        <v>311</v>
      </c>
      <c r="C412" s="304">
        <v>0</v>
      </c>
      <c r="D412" s="307">
        <v>0</v>
      </c>
      <c r="E412" s="221"/>
      <c r="F412" s="221"/>
    </row>
    <row r="413" s="171" customFormat="1" spans="1:6">
      <c r="A413" s="288">
        <v>2050399</v>
      </c>
      <c r="B413" s="292" t="s">
        <v>312</v>
      </c>
      <c r="C413" s="304">
        <v>112</v>
      </c>
      <c r="D413" s="307">
        <f>VLOOKUP(A413,'[1]2025年一般预算支出（按功能分类）'!$A$365:$C$370,3,FALSE)</f>
        <v>102</v>
      </c>
      <c r="E413" s="221"/>
      <c r="F413" s="221"/>
    </row>
    <row r="414" spans="1:5">
      <c r="A414" s="288">
        <v>20504</v>
      </c>
      <c r="B414" s="291" t="s">
        <v>313</v>
      </c>
      <c r="C414" s="290">
        <f>SUM(C415:C419)</f>
        <v>0</v>
      </c>
      <c r="D414" s="290">
        <f>SUM(D415:D419)</f>
        <v>0</v>
      </c>
      <c r="E414" s="221">
        <v>2</v>
      </c>
    </row>
    <row r="415" s="171" customFormat="1" spans="1:6">
      <c r="A415" s="288">
        <v>2050401</v>
      </c>
      <c r="B415" s="292" t="s">
        <v>314</v>
      </c>
      <c r="C415" s="304">
        <v>0</v>
      </c>
      <c r="D415" s="307">
        <v>0</v>
      </c>
      <c r="E415" s="221"/>
      <c r="F415" s="221"/>
    </row>
    <row r="416" s="171" customFormat="1" spans="1:6">
      <c r="A416" s="288">
        <v>2050402</v>
      </c>
      <c r="B416" s="292" t="s">
        <v>315</v>
      </c>
      <c r="C416" s="304">
        <v>0</v>
      </c>
      <c r="D416" s="307">
        <v>0</v>
      </c>
      <c r="E416" s="221"/>
      <c r="F416" s="221"/>
    </row>
    <row r="417" s="171" customFormat="1" spans="1:6">
      <c r="A417" s="288">
        <v>2050403</v>
      </c>
      <c r="B417" s="292" t="s">
        <v>316</v>
      </c>
      <c r="C417" s="304">
        <v>0</v>
      </c>
      <c r="D417" s="307">
        <v>0</v>
      </c>
      <c r="E417" s="221"/>
      <c r="F417" s="221"/>
    </row>
    <row r="418" s="171" customFormat="1" spans="1:6">
      <c r="A418" s="288">
        <v>2050404</v>
      </c>
      <c r="B418" s="292" t="s">
        <v>317</v>
      </c>
      <c r="C418" s="304">
        <v>0</v>
      </c>
      <c r="D418" s="307">
        <v>0</v>
      </c>
      <c r="E418" s="221"/>
      <c r="F418" s="221"/>
    </row>
    <row r="419" s="171" customFormat="1" spans="1:6">
      <c r="A419" s="288">
        <v>2050499</v>
      </c>
      <c r="B419" s="292" t="s">
        <v>318</v>
      </c>
      <c r="C419" s="304">
        <v>0</v>
      </c>
      <c r="D419" s="307">
        <v>0</v>
      </c>
      <c r="E419" s="221"/>
      <c r="F419" s="221"/>
    </row>
    <row r="420" spans="1:5">
      <c r="A420" s="288">
        <v>20505</v>
      </c>
      <c r="B420" s="291" t="s">
        <v>319</v>
      </c>
      <c r="C420" s="290">
        <f>SUM(C421:C423)</f>
        <v>0</v>
      </c>
      <c r="D420" s="290">
        <f>SUM(D421:D423)</f>
        <v>0</v>
      </c>
      <c r="E420" s="221">
        <v>2</v>
      </c>
    </row>
    <row r="421" s="171" customFormat="1" spans="1:6">
      <c r="A421" s="288">
        <v>2050501</v>
      </c>
      <c r="B421" s="292" t="s">
        <v>320</v>
      </c>
      <c r="C421" s="304">
        <v>0</v>
      </c>
      <c r="D421" s="307">
        <v>0</v>
      </c>
      <c r="E421" s="221"/>
      <c r="F421" s="221"/>
    </row>
    <row r="422" s="171" customFormat="1" spans="1:6">
      <c r="A422" s="288">
        <v>2050502</v>
      </c>
      <c r="B422" s="292" t="s">
        <v>321</v>
      </c>
      <c r="C422" s="304">
        <v>0</v>
      </c>
      <c r="D422" s="307">
        <v>0</v>
      </c>
      <c r="E422" s="221"/>
      <c r="F422" s="221"/>
    </row>
    <row r="423" s="171" customFormat="1" ht="24" spans="1:6">
      <c r="A423" s="288">
        <v>2050599</v>
      </c>
      <c r="B423" s="292" t="s">
        <v>322</v>
      </c>
      <c r="C423" s="304">
        <v>0</v>
      </c>
      <c r="D423" s="307">
        <v>0</v>
      </c>
      <c r="E423" s="221"/>
      <c r="F423" s="221"/>
    </row>
    <row r="424" spans="1:5">
      <c r="A424" s="288">
        <v>20506</v>
      </c>
      <c r="B424" s="291" t="s">
        <v>323</v>
      </c>
      <c r="C424" s="290">
        <f>SUM(C425:C427)</f>
        <v>0</v>
      </c>
      <c r="D424" s="290">
        <f>SUM(D425:D427)</f>
        <v>0</v>
      </c>
      <c r="E424" s="221">
        <v>2</v>
      </c>
    </row>
    <row r="425" s="171" customFormat="1" spans="1:6">
      <c r="A425" s="288">
        <v>2050601</v>
      </c>
      <c r="B425" s="292" t="s">
        <v>324</v>
      </c>
      <c r="C425" s="304">
        <v>0</v>
      </c>
      <c r="D425" s="307"/>
      <c r="E425" s="221"/>
      <c r="F425" s="221"/>
    </row>
    <row r="426" s="171" customFormat="1" spans="1:6">
      <c r="A426" s="288">
        <v>2050602</v>
      </c>
      <c r="B426" s="292" t="s">
        <v>325</v>
      </c>
      <c r="C426" s="304">
        <v>0</v>
      </c>
      <c r="D426" s="307"/>
      <c r="E426" s="221"/>
      <c r="F426" s="221"/>
    </row>
    <row r="427" s="171" customFormat="1" spans="1:6">
      <c r="A427" s="288">
        <v>2050699</v>
      </c>
      <c r="B427" s="292" t="s">
        <v>326</v>
      </c>
      <c r="C427" s="304">
        <v>0</v>
      </c>
      <c r="D427" s="307"/>
      <c r="E427" s="221"/>
      <c r="F427" s="221"/>
    </row>
    <row r="428" spans="1:5">
      <c r="A428" s="288">
        <v>20507</v>
      </c>
      <c r="B428" s="291" t="s">
        <v>327</v>
      </c>
      <c r="C428" s="290">
        <f>SUM(C429:C431)</f>
        <v>59</v>
      </c>
      <c r="D428" s="290">
        <f>SUM(D429:D431)</f>
        <v>54</v>
      </c>
      <c r="E428" s="221">
        <v>2</v>
      </c>
    </row>
    <row r="429" s="171" customFormat="1" spans="1:6">
      <c r="A429" s="288">
        <v>2050701</v>
      </c>
      <c r="B429" s="292" t="s">
        <v>328</v>
      </c>
      <c r="C429" s="304">
        <v>29</v>
      </c>
      <c r="D429" s="307">
        <v>24</v>
      </c>
      <c r="E429" s="221"/>
      <c r="F429" s="221"/>
    </row>
    <row r="430" s="171" customFormat="1" spans="1:6">
      <c r="A430" s="288">
        <v>2050702</v>
      </c>
      <c r="B430" s="292" t="s">
        <v>329</v>
      </c>
      <c r="C430" s="304">
        <v>30</v>
      </c>
      <c r="D430" s="307">
        <v>30</v>
      </c>
      <c r="E430" s="221"/>
      <c r="F430" s="221"/>
    </row>
    <row r="431" s="171" customFormat="1" spans="1:6">
      <c r="A431" s="288">
        <v>2050799</v>
      </c>
      <c r="B431" s="292" t="s">
        <v>330</v>
      </c>
      <c r="C431" s="304">
        <v>0</v>
      </c>
      <c r="D431" s="307" t="s">
        <v>52</v>
      </c>
      <c r="E431" s="221"/>
      <c r="F431" s="221"/>
    </row>
    <row r="432" spans="1:5">
      <c r="A432" s="288">
        <v>20508</v>
      </c>
      <c r="B432" s="291" t="s">
        <v>331</v>
      </c>
      <c r="C432" s="290">
        <f>SUM(C433:C437)</f>
        <v>15</v>
      </c>
      <c r="D432" s="290">
        <f>SUM(D433:D437)</f>
        <v>39</v>
      </c>
      <c r="E432" s="221">
        <v>2</v>
      </c>
    </row>
    <row r="433" s="171" customFormat="1" spans="1:6">
      <c r="A433" s="288">
        <v>2050801</v>
      </c>
      <c r="B433" s="292" t="s">
        <v>332</v>
      </c>
      <c r="C433" s="304">
        <v>0</v>
      </c>
      <c r="D433" s="307" t="s">
        <v>52</v>
      </c>
      <c r="E433" s="221"/>
      <c r="F433" s="221"/>
    </row>
    <row r="434" s="171" customFormat="1" spans="1:6">
      <c r="A434" s="288">
        <v>2050802</v>
      </c>
      <c r="B434" s="292" t="s">
        <v>333</v>
      </c>
      <c r="C434" s="304">
        <v>0</v>
      </c>
      <c r="D434" s="307">
        <v>25</v>
      </c>
      <c r="E434" s="221"/>
      <c r="F434" s="221"/>
    </row>
    <row r="435" s="171" customFormat="1" spans="1:6">
      <c r="A435" s="288">
        <v>2050803</v>
      </c>
      <c r="B435" s="292" t="s">
        <v>334</v>
      </c>
      <c r="C435" s="304">
        <v>15</v>
      </c>
      <c r="D435" s="307">
        <v>14</v>
      </c>
      <c r="E435" s="221"/>
      <c r="F435" s="221"/>
    </row>
    <row r="436" s="171" customFormat="1" spans="1:6">
      <c r="A436" s="288">
        <v>2050804</v>
      </c>
      <c r="B436" s="292" t="s">
        <v>335</v>
      </c>
      <c r="C436" s="304">
        <v>0</v>
      </c>
      <c r="D436" s="307" t="s">
        <v>52</v>
      </c>
      <c r="E436" s="221"/>
      <c r="F436" s="221"/>
    </row>
    <row r="437" s="171" customFormat="1" spans="1:6">
      <c r="A437" s="288">
        <v>2050899</v>
      </c>
      <c r="B437" s="292" t="s">
        <v>336</v>
      </c>
      <c r="C437" s="304">
        <v>0</v>
      </c>
      <c r="D437" s="307" t="s">
        <v>52</v>
      </c>
      <c r="E437" s="221"/>
      <c r="F437" s="221"/>
    </row>
    <row r="438" ht="24" spans="1:5">
      <c r="A438" s="288">
        <v>20509</v>
      </c>
      <c r="B438" s="291" t="s">
        <v>337</v>
      </c>
      <c r="C438" s="290">
        <f>SUM(C439:C444)</f>
        <v>1410</v>
      </c>
      <c r="D438" s="290">
        <f>SUM(D439:D444)</f>
        <v>1486</v>
      </c>
      <c r="E438" s="221">
        <v>2</v>
      </c>
    </row>
    <row r="439" s="171" customFormat="1" spans="1:6">
      <c r="A439" s="288">
        <v>2050901</v>
      </c>
      <c r="B439" s="292" t="s">
        <v>338</v>
      </c>
      <c r="C439" s="304">
        <v>645</v>
      </c>
      <c r="D439" s="307">
        <v>645</v>
      </c>
      <c r="E439" s="221"/>
      <c r="F439" s="221"/>
    </row>
    <row r="440" s="171" customFormat="1" spans="1:6">
      <c r="A440" s="288">
        <v>2050902</v>
      </c>
      <c r="B440" s="292" t="s">
        <v>339</v>
      </c>
      <c r="C440" s="304">
        <v>420</v>
      </c>
      <c r="D440" s="307">
        <v>420</v>
      </c>
      <c r="E440" s="221"/>
      <c r="F440" s="221"/>
    </row>
    <row r="441" s="171" customFormat="1" spans="1:6">
      <c r="A441" s="288">
        <v>2050903</v>
      </c>
      <c r="B441" s="292" t="s">
        <v>340</v>
      </c>
      <c r="C441" s="304">
        <v>0</v>
      </c>
      <c r="D441" s="307">
        <v>50</v>
      </c>
      <c r="E441" s="221"/>
      <c r="F441" s="221"/>
    </row>
    <row r="442" s="171" customFormat="1" spans="1:6">
      <c r="A442" s="288">
        <v>2050904</v>
      </c>
      <c r="B442" s="292" t="s">
        <v>341</v>
      </c>
      <c r="C442" s="304">
        <v>0</v>
      </c>
      <c r="D442" s="307" t="s">
        <v>52</v>
      </c>
      <c r="E442" s="221"/>
      <c r="F442" s="221"/>
    </row>
    <row r="443" s="171" customFormat="1" ht="24" spans="1:6">
      <c r="A443" s="288">
        <v>2050905</v>
      </c>
      <c r="B443" s="292" t="s">
        <v>342</v>
      </c>
      <c r="C443" s="304">
        <v>0</v>
      </c>
      <c r="D443" s="307" t="s">
        <v>52</v>
      </c>
      <c r="E443" s="221"/>
      <c r="F443" s="221"/>
    </row>
    <row r="444" s="171" customFormat="1" ht="24" spans="1:6">
      <c r="A444" s="288">
        <v>2050999</v>
      </c>
      <c r="B444" s="292" t="s">
        <v>343</v>
      </c>
      <c r="C444" s="304">
        <v>345</v>
      </c>
      <c r="D444" s="307">
        <v>371</v>
      </c>
      <c r="E444" s="221"/>
      <c r="F444" s="221"/>
    </row>
    <row r="445" spans="1:5">
      <c r="A445" s="288">
        <v>20599</v>
      </c>
      <c r="B445" s="291" t="s">
        <v>344</v>
      </c>
      <c r="C445" s="290">
        <f>C446</f>
        <v>199</v>
      </c>
      <c r="D445" s="290">
        <f>D446</f>
        <v>1298</v>
      </c>
      <c r="E445" s="221">
        <v>2</v>
      </c>
    </row>
    <row r="446" s="171" customFormat="1" spans="1:6">
      <c r="A446" s="288">
        <v>2059999</v>
      </c>
      <c r="B446" s="292" t="s">
        <v>345</v>
      </c>
      <c r="C446" s="304">
        <v>199</v>
      </c>
      <c r="D446" s="307">
        <v>1298</v>
      </c>
      <c r="E446" s="221"/>
      <c r="F446" s="221"/>
    </row>
    <row r="447" s="171" customFormat="1" spans="1:6">
      <c r="A447" s="288">
        <v>206</v>
      </c>
      <c r="B447" s="289" t="s">
        <v>346</v>
      </c>
      <c r="C447" s="306">
        <f>C448+C453+C462+C468+C473+C478+C483+C490+C494+C498</f>
        <v>1600</v>
      </c>
      <c r="D447" s="306">
        <f>D448+D453+D462+D468+D473+D478+D483+D490+D494+D498</f>
        <v>1686.3</v>
      </c>
      <c r="E447" s="221">
        <v>1</v>
      </c>
      <c r="F447" s="221"/>
    </row>
    <row r="448" spans="1:5">
      <c r="A448" s="288">
        <v>20601</v>
      </c>
      <c r="B448" s="291" t="s">
        <v>347</v>
      </c>
      <c r="C448" s="290">
        <f>SUM(C449:C452)</f>
        <v>513</v>
      </c>
      <c r="D448" s="290">
        <f>SUM(D449:D452)</f>
        <v>564.3</v>
      </c>
      <c r="E448" s="221">
        <v>2</v>
      </c>
    </row>
    <row r="449" s="171" customFormat="1" spans="1:6">
      <c r="A449" s="288">
        <v>2060101</v>
      </c>
      <c r="B449" s="292" t="s">
        <v>63</v>
      </c>
      <c r="C449" s="304">
        <v>513</v>
      </c>
      <c r="D449" s="307">
        <v>564.3</v>
      </c>
      <c r="E449" s="221"/>
      <c r="F449" s="221"/>
    </row>
    <row r="450" s="171" customFormat="1" spans="1:6">
      <c r="A450" s="288">
        <v>2060102</v>
      </c>
      <c r="B450" s="292" t="s">
        <v>64</v>
      </c>
      <c r="C450" s="304">
        <v>0</v>
      </c>
      <c r="D450" s="307" t="s">
        <v>52</v>
      </c>
      <c r="E450" s="221"/>
      <c r="F450" s="221"/>
    </row>
    <row r="451" s="171" customFormat="1" spans="1:6">
      <c r="A451" s="288">
        <v>2060103</v>
      </c>
      <c r="B451" s="292" t="s">
        <v>65</v>
      </c>
      <c r="C451" s="304">
        <v>0</v>
      </c>
      <c r="D451" s="307" t="s">
        <v>52</v>
      </c>
      <c r="E451" s="221"/>
      <c r="F451" s="221"/>
    </row>
    <row r="452" s="171" customFormat="1" ht="24" spans="1:6">
      <c r="A452" s="288">
        <v>2060199</v>
      </c>
      <c r="B452" s="292" t="s">
        <v>348</v>
      </c>
      <c r="C452" s="304">
        <v>0</v>
      </c>
      <c r="D452" s="307" t="s">
        <v>52</v>
      </c>
      <c r="E452" s="221"/>
      <c r="F452" s="221"/>
    </row>
    <row r="453" spans="1:5">
      <c r="A453" s="288">
        <v>20602</v>
      </c>
      <c r="B453" s="291" t="s">
        <v>349</v>
      </c>
      <c r="C453" s="290">
        <f>SUM(C454:C461)</f>
        <v>4</v>
      </c>
      <c r="D453" s="290">
        <f>SUM(D454:D461)</f>
        <v>4</v>
      </c>
      <c r="E453" s="221">
        <v>2</v>
      </c>
    </row>
    <row r="454" s="171" customFormat="1" spans="1:6">
      <c r="A454" s="288">
        <v>2060201</v>
      </c>
      <c r="B454" s="292" t="s">
        <v>350</v>
      </c>
      <c r="C454" s="304">
        <v>0</v>
      </c>
      <c r="D454" s="307" t="s">
        <v>52</v>
      </c>
      <c r="E454" s="221"/>
      <c r="F454" s="221"/>
    </row>
    <row r="455" s="171" customFormat="1" spans="1:6">
      <c r="A455" s="288">
        <v>2060203</v>
      </c>
      <c r="B455" s="292" t="s">
        <v>351</v>
      </c>
      <c r="C455" s="304">
        <v>0</v>
      </c>
      <c r="D455" s="307" t="s">
        <v>52</v>
      </c>
      <c r="E455" s="221"/>
      <c r="F455" s="221"/>
    </row>
    <row r="456" s="171" customFormat="1" spans="1:6">
      <c r="A456" s="288">
        <v>2060204</v>
      </c>
      <c r="B456" s="292" t="s">
        <v>352</v>
      </c>
      <c r="C456" s="304">
        <v>0</v>
      </c>
      <c r="D456" s="307" t="s">
        <v>52</v>
      </c>
      <c r="E456" s="221"/>
      <c r="F456" s="221"/>
    </row>
    <row r="457" s="171" customFormat="1" spans="1:6">
      <c r="A457" s="288">
        <v>2060205</v>
      </c>
      <c r="B457" s="292" t="s">
        <v>353</v>
      </c>
      <c r="C457" s="304">
        <v>0</v>
      </c>
      <c r="D457" s="307" t="s">
        <v>52</v>
      </c>
      <c r="E457" s="221"/>
      <c r="F457" s="221"/>
    </row>
    <row r="458" s="171" customFormat="1" spans="1:6">
      <c r="A458" s="288">
        <v>2060206</v>
      </c>
      <c r="B458" s="292" t="s">
        <v>354</v>
      </c>
      <c r="C458" s="304">
        <v>0</v>
      </c>
      <c r="D458" s="307" t="s">
        <v>52</v>
      </c>
      <c r="E458" s="221"/>
      <c r="F458" s="221"/>
    </row>
    <row r="459" s="171" customFormat="1" spans="1:6">
      <c r="A459" s="288">
        <v>2060207</v>
      </c>
      <c r="B459" s="292" t="s">
        <v>355</v>
      </c>
      <c r="C459" s="304">
        <v>0</v>
      </c>
      <c r="D459" s="307" t="s">
        <v>52</v>
      </c>
      <c r="E459" s="221"/>
      <c r="F459" s="221"/>
    </row>
    <row r="460" s="171" customFormat="1" spans="1:6">
      <c r="A460" s="288">
        <v>2060208</v>
      </c>
      <c r="B460" s="292" t="s">
        <v>356</v>
      </c>
      <c r="C460" s="304">
        <v>1</v>
      </c>
      <c r="D460" s="307">
        <v>1</v>
      </c>
      <c r="E460" s="221"/>
      <c r="F460" s="221"/>
    </row>
    <row r="461" s="171" customFormat="1" spans="1:6">
      <c r="A461" s="288">
        <v>2060299</v>
      </c>
      <c r="B461" s="292" t="s">
        <v>357</v>
      </c>
      <c r="C461" s="304">
        <v>3</v>
      </c>
      <c r="D461" s="307">
        <v>3</v>
      </c>
      <c r="E461" s="221"/>
      <c r="F461" s="221"/>
    </row>
    <row r="462" spans="1:5">
      <c r="A462" s="288">
        <v>20603</v>
      </c>
      <c r="B462" s="291" t="s">
        <v>358</v>
      </c>
      <c r="C462" s="290">
        <f>SUM(C463:C467)</f>
        <v>0</v>
      </c>
      <c r="D462" s="290">
        <f>SUM(D463:D467)</f>
        <v>0</v>
      </c>
      <c r="E462" s="221">
        <v>2</v>
      </c>
    </row>
    <row r="463" s="171" customFormat="1" spans="1:6">
      <c r="A463" s="288">
        <v>2060301</v>
      </c>
      <c r="B463" s="292" t="s">
        <v>350</v>
      </c>
      <c r="C463" s="304">
        <v>0</v>
      </c>
      <c r="D463" s="307" t="s">
        <v>52</v>
      </c>
      <c r="E463" s="221"/>
      <c r="F463" s="221"/>
    </row>
    <row r="464" s="171" customFormat="1" spans="1:6">
      <c r="A464" s="288">
        <v>2060302</v>
      </c>
      <c r="B464" s="292" t="s">
        <v>359</v>
      </c>
      <c r="C464" s="304">
        <v>0</v>
      </c>
      <c r="D464" s="307" t="s">
        <v>52</v>
      </c>
      <c r="E464" s="221"/>
      <c r="F464" s="221"/>
    </row>
    <row r="465" s="171" customFormat="1" spans="1:6">
      <c r="A465" s="288">
        <v>2060303</v>
      </c>
      <c r="B465" s="292" t="s">
        <v>360</v>
      </c>
      <c r="C465" s="304">
        <v>0</v>
      </c>
      <c r="D465" s="307" t="s">
        <v>52</v>
      </c>
      <c r="E465" s="221"/>
      <c r="F465" s="221"/>
    </row>
    <row r="466" s="171" customFormat="1" spans="1:6">
      <c r="A466" s="288">
        <v>2060304</v>
      </c>
      <c r="B466" s="292" t="s">
        <v>361</v>
      </c>
      <c r="C466" s="304">
        <v>0</v>
      </c>
      <c r="D466" s="307" t="s">
        <v>52</v>
      </c>
      <c r="E466" s="221"/>
      <c r="F466" s="221"/>
    </row>
    <row r="467" s="171" customFormat="1" spans="1:6">
      <c r="A467" s="288">
        <v>2060399</v>
      </c>
      <c r="B467" s="292" t="s">
        <v>362</v>
      </c>
      <c r="C467" s="304">
        <v>0</v>
      </c>
      <c r="D467" s="307" t="s">
        <v>52</v>
      </c>
      <c r="E467" s="221"/>
      <c r="F467" s="221"/>
    </row>
    <row r="468" spans="1:5">
      <c r="A468" s="288">
        <v>20604</v>
      </c>
      <c r="B468" s="291" t="s">
        <v>363</v>
      </c>
      <c r="C468" s="290">
        <f>SUM(C469:C472)</f>
        <v>550</v>
      </c>
      <c r="D468" s="290">
        <f>SUM(D469:D472)</f>
        <v>540</v>
      </c>
      <c r="E468" s="221">
        <v>2</v>
      </c>
    </row>
    <row r="469" s="171" customFormat="1" spans="1:6">
      <c r="A469" s="288">
        <v>2060401</v>
      </c>
      <c r="B469" s="292" t="s">
        <v>350</v>
      </c>
      <c r="C469" s="304">
        <v>0</v>
      </c>
      <c r="D469" s="307" t="s">
        <v>52</v>
      </c>
      <c r="E469" s="221"/>
      <c r="F469" s="221"/>
    </row>
    <row r="470" s="171" customFormat="1" spans="1:6">
      <c r="A470" s="288">
        <v>2060404</v>
      </c>
      <c r="B470" s="292" t="s">
        <v>364</v>
      </c>
      <c r="C470" s="304">
        <v>40</v>
      </c>
      <c r="D470" s="307">
        <v>40</v>
      </c>
      <c r="E470" s="221"/>
      <c r="F470" s="221"/>
    </row>
    <row r="471" s="171" customFormat="1" spans="1:6">
      <c r="A471" s="288">
        <v>2060405</v>
      </c>
      <c r="B471" s="292" t="s">
        <v>365</v>
      </c>
      <c r="C471" s="304">
        <v>0</v>
      </c>
      <c r="D471" s="307" t="s">
        <v>52</v>
      </c>
      <c r="E471" s="221"/>
      <c r="F471" s="221"/>
    </row>
    <row r="472" s="171" customFormat="1" ht="24" spans="1:6">
      <c r="A472" s="288">
        <v>2060499</v>
      </c>
      <c r="B472" s="292" t="s">
        <v>366</v>
      </c>
      <c r="C472" s="304">
        <v>510</v>
      </c>
      <c r="D472" s="307">
        <v>500</v>
      </c>
      <c r="E472" s="221"/>
      <c r="F472" s="221"/>
    </row>
    <row r="473" spans="1:5">
      <c r="A473" s="288">
        <v>20605</v>
      </c>
      <c r="B473" s="291" t="s">
        <v>367</v>
      </c>
      <c r="C473" s="290">
        <f>SUM(C474:C477)</f>
        <v>0</v>
      </c>
      <c r="D473" s="290">
        <f>SUM(D474:D477)</f>
        <v>0</v>
      </c>
      <c r="E473" s="221">
        <v>2</v>
      </c>
    </row>
    <row r="474" s="171" customFormat="1" spans="1:6">
      <c r="A474" s="288">
        <v>2060501</v>
      </c>
      <c r="B474" s="292" t="s">
        <v>350</v>
      </c>
      <c r="C474" s="304">
        <v>0</v>
      </c>
      <c r="D474" s="307" t="s">
        <v>52</v>
      </c>
      <c r="E474" s="221"/>
      <c r="F474" s="221"/>
    </row>
    <row r="475" s="171" customFormat="1" spans="1:6">
      <c r="A475" s="288">
        <v>2060502</v>
      </c>
      <c r="B475" s="292" t="s">
        <v>368</v>
      </c>
      <c r="C475" s="304">
        <v>0</v>
      </c>
      <c r="D475" s="307" t="s">
        <v>52</v>
      </c>
      <c r="E475" s="221"/>
      <c r="F475" s="221"/>
    </row>
    <row r="476" s="171" customFormat="1" spans="1:6">
      <c r="A476" s="288">
        <v>2060503</v>
      </c>
      <c r="B476" s="292" t="s">
        <v>369</v>
      </c>
      <c r="C476" s="304">
        <v>0</v>
      </c>
      <c r="D476" s="307" t="s">
        <v>52</v>
      </c>
      <c r="E476" s="221"/>
      <c r="F476" s="221"/>
    </row>
    <row r="477" s="171" customFormat="1" ht="24" spans="1:6">
      <c r="A477" s="288">
        <v>2060599</v>
      </c>
      <c r="B477" s="292" t="s">
        <v>370</v>
      </c>
      <c r="C477" s="304">
        <v>0</v>
      </c>
      <c r="D477" s="307" t="s">
        <v>52</v>
      </c>
      <c r="E477" s="221"/>
      <c r="F477" s="221"/>
    </row>
    <row r="478" spans="1:5">
      <c r="A478" s="288">
        <v>20606</v>
      </c>
      <c r="B478" s="291" t="s">
        <v>371</v>
      </c>
      <c r="C478" s="290">
        <f>SUM(C479:C482)</f>
        <v>0</v>
      </c>
      <c r="D478" s="290">
        <f>SUM(D479:D482)</f>
        <v>0</v>
      </c>
      <c r="E478" s="221">
        <v>2</v>
      </c>
    </row>
    <row r="479" s="171" customFormat="1" spans="1:6">
      <c r="A479" s="288">
        <v>2060601</v>
      </c>
      <c r="B479" s="292" t="s">
        <v>372</v>
      </c>
      <c r="C479" s="304">
        <v>0</v>
      </c>
      <c r="D479" s="307" t="s">
        <v>52</v>
      </c>
      <c r="E479" s="221"/>
      <c r="F479" s="221"/>
    </row>
    <row r="480" s="171" customFormat="1" spans="1:6">
      <c r="A480" s="288">
        <v>2060602</v>
      </c>
      <c r="B480" s="292" t="s">
        <v>373</v>
      </c>
      <c r="C480" s="304">
        <v>0</v>
      </c>
      <c r="D480" s="307" t="s">
        <v>52</v>
      </c>
      <c r="E480" s="221"/>
      <c r="F480" s="221"/>
    </row>
    <row r="481" s="171" customFormat="1" spans="1:6">
      <c r="A481" s="288">
        <v>2060603</v>
      </c>
      <c r="B481" s="292" t="s">
        <v>374</v>
      </c>
      <c r="C481" s="304">
        <v>0</v>
      </c>
      <c r="D481" s="307" t="s">
        <v>52</v>
      </c>
      <c r="E481" s="221"/>
      <c r="F481" s="221"/>
    </row>
    <row r="482" s="171" customFormat="1" spans="1:6">
      <c r="A482" s="288">
        <v>2060699</v>
      </c>
      <c r="B482" s="292" t="s">
        <v>375</v>
      </c>
      <c r="C482" s="304">
        <v>0</v>
      </c>
      <c r="D482" s="307" t="s">
        <v>52</v>
      </c>
      <c r="E482" s="221"/>
      <c r="F482" s="221"/>
    </row>
    <row r="483" spans="1:5">
      <c r="A483" s="288">
        <v>20607</v>
      </c>
      <c r="B483" s="291" t="s">
        <v>376</v>
      </c>
      <c r="C483" s="290">
        <f>SUM(C484:C489)</f>
        <v>5</v>
      </c>
      <c r="D483" s="290">
        <f>SUM(D484:D489)</f>
        <v>5</v>
      </c>
      <c r="E483" s="221">
        <v>2</v>
      </c>
    </row>
    <row r="484" s="171" customFormat="1" spans="1:6">
      <c r="A484" s="288">
        <v>2060701</v>
      </c>
      <c r="B484" s="292" t="s">
        <v>350</v>
      </c>
      <c r="C484" s="304">
        <v>0</v>
      </c>
      <c r="D484" s="307" t="s">
        <v>52</v>
      </c>
      <c r="E484" s="221"/>
      <c r="F484" s="221"/>
    </row>
    <row r="485" s="171" customFormat="1" spans="1:6">
      <c r="A485" s="288">
        <v>2060702</v>
      </c>
      <c r="B485" s="292" t="s">
        <v>377</v>
      </c>
      <c r="C485" s="304">
        <v>5</v>
      </c>
      <c r="D485" s="307">
        <v>5</v>
      </c>
      <c r="E485" s="221"/>
      <c r="F485" s="221"/>
    </row>
    <row r="486" s="171" customFormat="1" spans="1:6">
      <c r="A486" s="288">
        <v>2060703</v>
      </c>
      <c r="B486" s="292" t="s">
        <v>378</v>
      </c>
      <c r="C486" s="304">
        <v>0</v>
      </c>
      <c r="D486" s="307" t="s">
        <v>52</v>
      </c>
      <c r="E486" s="221"/>
      <c r="F486" s="221"/>
    </row>
    <row r="487" s="171" customFormat="1" spans="1:6">
      <c r="A487" s="288">
        <v>2060704</v>
      </c>
      <c r="B487" s="292" t="s">
        <v>379</v>
      </c>
      <c r="C487" s="304">
        <v>0</v>
      </c>
      <c r="D487" s="307" t="s">
        <v>52</v>
      </c>
      <c r="E487" s="221"/>
      <c r="F487" s="221"/>
    </row>
    <row r="488" s="171" customFormat="1" spans="1:6">
      <c r="A488" s="288">
        <v>2060705</v>
      </c>
      <c r="B488" s="292" t="s">
        <v>380</v>
      </c>
      <c r="C488" s="304">
        <v>0</v>
      </c>
      <c r="D488" s="307" t="s">
        <v>52</v>
      </c>
      <c r="E488" s="221"/>
      <c r="F488" s="221"/>
    </row>
    <row r="489" s="171" customFormat="1" ht="24" spans="1:6">
      <c r="A489" s="288">
        <v>2060799</v>
      </c>
      <c r="B489" s="292" t="s">
        <v>381</v>
      </c>
      <c r="C489" s="304">
        <v>0</v>
      </c>
      <c r="D489" s="307" t="s">
        <v>52</v>
      </c>
      <c r="E489" s="221"/>
      <c r="F489" s="221"/>
    </row>
    <row r="490" spans="1:5">
      <c r="A490" s="288">
        <v>20608</v>
      </c>
      <c r="B490" s="291" t="s">
        <v>382</v>
      </c>
      <c r="C490" s="290">
        <f>SUM(C491:C493)</f>
        <v>0</v>
      </c>
      <c r="D490" s="290">
        <f>SUM(D491:D493)</f>
        <v>0</v>
      </c>
      <c r="E490" s="221">
        <v>2</v>
      </c>
    </row>
    <row r="491" s="171" customFormat="1" spans="1:6">
      <c r="A491" s="288">
        <v>2060801</v>
      </c>
      <c r="B491" s="292" t="s">
        <v>383</v>
      </c>
      <c r="C491" s="304">
        <v>0</v>
      </c>
      <c r="D491" s="307" t="s">
        <v>52</v>
      </c>
      <c r="E491" s="221"/>
      <c r="F491" s="221"/>
    </row>
    <row r="492" s="171" customFormat="1" spans="1:6">
      <c r="A492" s="288">
        <v>2060802</v>
      </c>
      <c r="B492" s="292" t="s">
        <v>384</v>
      </c>
      <c r="C492" s="304">
        <v>0</v>
      </c>
      <c r="D492" s="307" t="s">
        <v>52</v>
      </c>
      <c r="E492" s="221"/>
      <c r="F492" s="221"/>
    </row>
    <row r="493" s="171" customFormat="1" ht="24" spans="1:6">
      <c r="A493" s="288">
        <v>2060899</v>
      </c>
      <c r="B493" s="292" t="s">
        <v>385</v>
      </c>
      <c r="C493" s="304">
        <v>0</v>
      </c>
      <c r="D493" s="307" t="s">
        <v>52</v>
      </c>
      <c r="E493" s="221"/>
      <c r="F493" s="221"/>
    </row>
    <row r="494" spans="1:5">
      <c r="A494" s="288">
        <v>20609</v>
      </c>
      <c r="B494" s="291" t="s">
        <v>386</v>
      </c>
      <c r="C494" s="290">
        <f>SUM(C495:C497)</f>
        <v>0</v>
      </c>
      <c r="D494" s="290">
        <f>SUM(D495:D497)</f>
        <v>0</v>
      </c>
      <c r="E494" s="221">
        <v>2</v>
      </c>
    </row>
    <row r="495" s="171" customFormat="1" spans="1:6">
      <c r="A495" s="288">
        <v>2060901</v>
      </c>
      <c r="B495" s="292" t="s">
        <v>387</v>
      </c>
      <c r="C495" s="304">
        <v>0</v>
      </c>
      <c r="D495" s="307" t="s">
        <v>52</v>
      </c>
      <c r="E495" s="221"/>
      <c r="F495" s="221"/>
    </row>
    <row r="496" s="171" customFormat="1" spans="1:6">
      <c r="A496" s="288">
        <v>2060902</v>
      </c>
      <c r="B496" s="292" t="s">
        <v>388</v>
      </c>
      <c r="C496" s="304">
        <v>0</v>
      </c>
      <c r="D496" s="307" t="s">
        <v>52</v>
      </c>
      <c r="E496" s="221"/>
      <c r="F496" s="221"/>
    </row>
    <row r="497" s="171" customFormat="1" spans="1:6">
      <c r="A497" s="288">
        <v>2060999</v>
      </c>
      <c r="B497" s="292" t="s">
        <v>389</v>
      </c>
      <c r="C497" s="304">
        <v>0</v>
      </c>
      <c r="D497" s="307" t="s">
        <v>52</v>
      </c>
      <c r="E497" s="221"/>
      <c r="F497" s="221"/>
    </row>
    <row r="498" spans="1:5">
      <c r="A498" s="288">
        <v>20699</v>
      </c>
      <c r="B498" s="291" t="s">
        <v>390</v>
      </c>
      <c r="C498" s="290">
        <f>SUM(C499:C502)</f>
        <v>528</v>
      </c>
      <c r="D498" s="290">
        <f>SUM(D499:D502)</f>
        <v>573</v>
      </c>
      <c r="E498" s="221">
        <v>2</v>
      </c>
    </row>
    <row r="499" s="171" customFormat="1" spans="1:6">
      <c r="A499" s="288">
        <v>2069901</v>
      </c>
      <c r="B499" s="292" t="s">
        <v>391</v>
      </c>
      <c r="C499" s="304">
        <v>0</v>
      </c>
      <c r="D499" s="307" t="s">
        <v>52</v>
      </c>
      <c r="E499" s="221"/>
      <c r="F499" s="221"/>
    </row>
    <row r="500" s="171" customFormat="1" spans="1:6">
      <c r="A500" s="288">
        <v>2069902</v>
      </c>
      <c r="B500" s="292" t="s">
        <v>392</v>
      </c>
      <c r="C500" s="304">
        <v>0</v>
      </c>
      <c r="D500" s="307" t="s">
        <v>52</v>
      </c>
      <c r="E500" s="221"/>
      <c r="F500" s="221"/>
    </row>
    <row r="501" s="171" customFormat="1" spans="1:6">
      <c r="A501" s="288">
        <v>2069903</v>
      </c>
      <c r="B501" s="292" t="s">
        <v>393</v>
      </c>
      <c r="C501" s="304">
        <v>0</v>
      </c>
      <c r="D501" s="307" t="s">
        <v>52</v>
      </c>
      <c r="E501" s="221"/>
      <c r="F501" s="221"/>
    </row>
    <row r="502" s="171" customFormat="1" spans="1:6">
      <c r="A502" s="288">
        <v>2069999</v>
      </c>
      <c r="B502" s="292" t="s">
        <v>394</v>
      </c>
      <c r="C502" s="304">
        <v>528</v>
      </c>
      <c r="D502" s="307">
        <v>573</v>
      </c>
      <c r="E502" s="221"/>
      <c r="F502" s="221"/>
    </row>
    <row r="503" s="171" customFormat="1" ht="24" spans="1:6">
      <c r="A503" s="288">
        <v>207</v>
      </c>
      <c r="B503" s="289" t="s">
        <v>395</v>
      </c>
      <c r="C503" s="306">
        <f>C504+C520+C528+C539+C548+C556</f>
        <v>5725</v>
      </c>
      <c r="D503" s="306">
        <f>D504+D520+D528+D539+D548+D556</f>
        <v>5760.7</v>
      </c>
      <c r="E503" s="221">
        <v>1</v>
      </c>
      <c r="F503" s="221"/>
    </row>
    <row r="504" spans="1:5">
      <c r="A504" s="288">
        <v>20701</v>
      </c>
      <c r="B504" s="291" t="s">
        <v>396</v>
      </c>
      <c r="C504" s="290">
        <f>SUM(C505:C519)</f>
        <v>4010</v>
      </c>
      <c r="D504" s="290">
        <f>SUM(D505:D518)</f>
        <v>4113.7</v>
      </c>
      <c r="E504" s="221">
        <v>2</v>
      </c>
    </row>
    <row r="505" s="171" customFormat="1" spans="1:6">
      <c r="A505" s="288">
        <v>2070101</v>
      </c>
      <c r="B505" s="292" t="s">
        <v>63</v>
      </c>
      <c r="C505" s="304">
        <v>1567</v>
      </c>
      <c r="D505" s="307">
        <v>1723.7</v>
      </c>
      <c r="E505" s="221"/>
      <c r="F505" s="221"/>
    </row>
    <row r="506" s="171" customFormat="1" spans="1:6">
      <c r="A506" s="288">
        <v>2070102</v>
      </c>
      <c r="B506" s="292" t="s">
        <v>64</v>
      </c>
      <c r="C506" s="304">
        <v>0</v>
      </c>
      <c r="D506" s="307" t="s">
        <v>52</v>
      </c>
      <c r="E506" s="221"/>
      <c r="F506" s="221"/>
    </row>
    <row r="507" s="171" customFormat="1" spans="1:6">
      <c r="A507" s="288">
        <v>2070103</v>
      </c>
      <c r="B507" s="292" t="s">
        <v>65</v>
      </c>
      <c r="C507" s="304">
        <v>0</v>
      </c>
      <c r="D507" s="307" t="s">
        <v>52</v>
      </c>
      <c r="E507" s="221"/>
      <c r="F507" s="221"/>
    </row>
    <row r="508" s="171" customFormat="1" spans="1:6">
      <c r="A508" s="288">
        <v>2070104</v>
      </c>
      <c r="B508" s="292" t="s">
        <v>397</v>
      </c>
      <c r="C508" s="304">
        <v>100</v>
      </c>
      <c r="D508" s="307" t="s">
        <v>52</v>
      </c>
      <c r="E508" s="221"/>
      <c r="F508" s="221"/>
    </row>
    <row r="509" s="171" customFormat="1" spans="1:6">
      <c r="A509" s="288">
        <v>2070105</v>
      </c>
      <c r="B509" s="292" t="s">
        <v>398</v>
      </c>
      <c r="C509" s="304">
        <v>0</v>
      </c>
      <c r="D509" s="307" t="s">
        <v>52</v>
      </c>
      <c r="E509" s="221"/>
      <c r="F509" s="221"/>
    </row>
    <row r="510" s="171" customFormat="1" spans="1:6">
      <c r="A510" s="288">
        <v>2070106</v>
      </c>
      <c r="B510" s="292" t="s">
        <v>399</v>
      </c>
      <c r="C510" s="304">
        <v>0</v>
      </c>
      <c r="D510" s="307" t="s">
        <v>52</v>
      </c>
      <c r="E510" s="221"/>
      <c r="F510" s="221"/>
    </row>
    <row r="511" s="171" customFormat="1" spans="1:6">
      <c r="A511" s="288">
        <v>2070107</v>
      </c>
      <c r="B511" s="292" t="s">
        <v>400</v>
      </c>
      <c r="C511" s="304">
        <v>0</v>
      </c>
      <c r="D511" s="307" t="s">
        <v>52</v>
      </c>
      <c r="E511" s="221"/>
      <c r="F511" s="221"/>
    </row>
    <row r="512" s="171" customFormat="1" spans="1:6">
      <c r="A512" s="288">
        <v>2070108</v>
      </c>
      <c r="B512" s="292" t="s">
        <v>401</v>
      </c>
      <c r="C512" s="304">
        <v>0</v>
      </c>
      <c r="D512" s="307" t="s">
        <v>52</v>
      </c>
      <c r="E512" s="221"/>
      <c r="F512" s="221"/>
    </row>
    <row r="513" s="171" customFormat="1" spans="1:6">
      <c r="A513" s="288">
        <v>2070109</v>
      </c>
      <c r="B513" s="292" t="s">
        <v>402</v>
      </c>
      <c r="C513" s="304">
        <v>0</v>
      </c>
      <c r="D513" s="307" t="s">
        <v>52</v>
      </c>
      <c r="E513" s="221"/>
      <c r="F513" s="221"/>
    </row>
    <row r="514" s="171" customFormat="1" ht="24" spans="1:6">
      <c r="A514" s="288">
        <v>2070110</v>
      </c>
      <c r="B514" s="292" t="s">
        <v>403</v>
      </c>
      <c r="C514" s="304">
        <v>0</v>
      </c>
      <c r="D514" s="307">
        <v>10</v>
      </c>
      <c r="E514" s="221"/>
      <c r="F514" s="221"/>
    </row>
    <row r="515" s="171" customFormat="1" spans="1:6">
      <c r="A515" s="288">
        <v>2070111</v>
      </c>
      <c r="B515" s="292" t="s">
        <v>404</v>
      </c>
      <c r="C515" s="304">
        <v>14</v>
      </c>
      <c r="D515" s="307" t="s">
        <v>52</v>
      </c>
      <c r="E515" s="221"/>
      <c r="F515" s="221"/>
    </row>
    <row r="516" s="171" customFormat="1" spans="1:6">
      <c r="A516" s="288">
        <v>2070112</v>
      </c>
      <c r="B516" s="292" t="s">
        <v>405</v>
      </c>
      <c r="C516" s="304">
        <v>1</v>
      </c>
      <c r="D516" s="307" t="s">
        <v>52</v>
      </c>
      <c r="E516" s="221"/>
      <c r="F516" s="221"/>
    </row>
    <row r="517" s="171" customFormat="1" spans="1:6">
      <c r="A517" s="288">
        <v>2070113</v>
      </c>
      <c r="B517" s="292" t="s">
        <v>406</v>
      </c>
      <c r="C517" s="304">
        <v>0</v>
      </c>
      <c r="D517" s="307">
        <v>1680</v>
      </c>
      <c r="E517" s="221"/>
      <c r="F517" s="221"/>
    </row>
    <row r="518" s="171" customFormat="1" spans="1:6">
      <c r="A518" s="288">
        <v>2070114</v>
      </c>
      <c r="B518" s="292" t="s">
        <v>407</v>
      </c>
      <c r="C518" s="304">
        <v>1680</v>
      </c>
      <c r="D518" s="307">
        <v>700</v>
      </c>
      <c r="E518" s="221"/>
      <c r="F518" s="221"/>
    </row>
    <row r="519" s="171" customFormat="1" spans="1:6">
      <c r="A519" s="288">
        <v>2070199</v>
      </c>
      <c r="B519" s="292" t="s">
        <v>408</v>
      </c>
      <c r="C519" s="304">
        <v>648</v>
      </c>
      <c r="D519" s="307">
        <v>0</v>
      </c>
      <c r="E519" s="221"/>
      <c r="F519" s="221"/>
    </row>
    <row r="520" spans="1:5">
      <c r="A520" s="288">
        <v>20702</v>
      </c>
      <c r="B520" s="291" t="s">
        <v>409</v>
      </c>
      <c r="C520" s="290">
        <f>SUM(C521:C527)</f>
        <v>0</v>
      </c>
      <c r="D520" s="290">
        <f>SUM(D521:D527)</f>
        <v>0</v>
      </c>
      <c r="E520" s="221">
        <v>2</v>
      </c>
    </row>
    <row r="521" s="171" customFormat="1" spans="1:6">
      <c r="A521" s="288">
        <v>2070201</v>
      </c>
      <c r="B521" s="292" t="s">
        <v>63</v>
      </c>
      <c r="C521" s="304">
        <v>0</v>
      </c>
      <c r="D521" s="307" t="s">
        <v>52</v>
      </c>
      <c r="E521" s="221"/>
      <c r="F521" s="221"/>
    </row>
    <row r="522" s="171" customFormat="1" spans="1:6">
      <c r="A522" s="288">
        <v>2070202</v>
      </c>
      <c r="B522" s="292" t="s">
        <v>64</v>
      </c>
      <c r="C522" s="304">
        <v>0</v>
      </c>
      <c r="D522" s="307" t="s">
        <v>52</v>
      </c>
      <c r="E522" s="221"/>
      <c r="F522" s="221"/>
    </row>
    <row r="523" s="171" customFormat="1" spans="1:6">
      <c r="A523" s="288">
        <v>2070203</v>
      </c>
      <c r="B523" s="292" t="s">
        <v>65</v>
      </c>
      <c r="C523" s="304">
        <v>0</v>
      </c>
      <c r="D523" s="307" t="s">
        <v>52</v>
      </c>
      <c r="E523" s="221"/>
      <c r="F523" s="221"/>
    </row>
    <row r="524" s="171" customFormat="1" spans="1:6">
      <c r="A524" s="288">
        <v>2070204</v>
      </c>
      <c r="B524" s="292" t="s">
        <v>410</v>
      </c>
      <c r="C524" s="304">
        <v>0</v>
      </c>
      <c r="D524" s="307" t="s">
        <v>52</v>
      </c>
      <c r="E524" s="221"/>
      <c r="F524" s="221"/>
    </row>
    <row r="525" s="171" customFormat="1" spans="1:6">
      <c r="A525" s="288">
        <v>2070205</v>
      </c>
      <c r="B525" s="292" t="s">
        <v>411</v>
      </c>
      <c r="C525" s="304">
        <v>0</v>
      </c>
      <c r="D525" s="307" t="s">
        <v>52</v>
      </c>
      <c r="E525" s="221"/>
      <c r="F525" s="221"/>
    </row>
    <row r="526" s="171" customFormat="1" spans="1:6">
      <c r="A526" s="288">
        <v>2070206</v>
      </c>
      <c r="B526" s="292" t="s">
        <v>412</v>
      </c>
      <c r="C526" s="304">
        <v>0</v>
      </c>
      <c r="D526" s="307" t="s">
        <v>52</v>
      </c>
      <c r="E526" s="221"/>
      <c r="F526" s="221"/>
    </row>
    <row r="527" s="171" customFormat="1" spans="1:6">
      <c r="A527" s="288">
        <v>2070299</v>
      </c>
      <c r="B527" s="292" t="s">
        <v>413</v>
      </c>
      <c r="C527" s="304">
        <v>0</v>
      </c>
      <c r="D527" s="307">
        <v>0</v>
      </c>
      <c r="E527" s="221"/>
      <c r="F527" s="221"/>
    </row>
    <row r="528" spans="1:5">
      <c r="A528" s="288">
        <v>20703</v>
      </c>
      <c r="B528" s="291" t="s">
        <v>414</v>
      </c>
      <c r="C528" s="290">
        <f>SUM(C529:C538)</f>
        <v>1</v>
      </c>
      <c r="D528" s="290">
        <f>SUM(D529:D538)</f>
        <v>10</v>
      </c>
      <c r="E528" s="221">
        <v>2</v>
      </c>
    </row>
    <row r="529" s="171" customFormat="1" spans="1:6">
      <c r="A529" s="288">
        <v>2070301</v>
      </c>
      <c r="B529" s="292" t="s">
        <v>63</v>
      </c>
      <c r="C529" s="304">
        <v>0</v>
      </c>
      <c r="D529" s="307" t="s">
        <v>52</v>
      </c>
      <c r="E529" s="221"/>
      <c r="F529" s="221"/>
    </row>
    <row r="530" s="171" customFormat="1" spans="1:6">
      <c r="A530" s="288">
        <v>2070302</v>
      </c>
      <c r="B530" s="292" t="s">
        <v>64</v>
      </c>
      <c r="C530" s="304">
        <v>0</v>
      </c>
      <c r="D530" s="307" t="s">
        <v>52</v>
      </c>
      <c r="E530" s="221"/>
      <c r="F530" s="221"/>
    </row>
    <row r="531" s="171" customFormat="1" spans="1:6">
      <c r="A531" s="288">
        <v>2070303</v>
      </c>
      <c r="B531" s="292" t="s">
        <v>65</v>
      </c>
      <c r="C531" s="304">
        <v>0</v>
      </c>
      <c r="D531" s="307" t="s">
        <v>52</v>
      </c>
      <c r="E531" s="221"/>
      <c r="F531" s="221"/>
    </row>
    <row r="532" s="171" customFormat="1" spans="1:6">
      <c r="A532" s="288">
        <v>2070304</v>
      </c>
      <c r="B532" s="292" t="s">
        <v>415</v>
      </c>
      <c r="C532" s="304">
        <v>0</v>
      </c>
      <c r="D532" s="307" t="s">
        <v>52</v>
      </c>
      <c r="E532" s="221"/>
      <c r="F532" s="221"/>
    </row>
    <row r="533" s="171" customFormat="1" spans="1:6">
      <c r="A533" s="288">
        <v>2070305</v>
      </c>
      <c r="B533" s="292" t="s">
        <v>416</v>
      </c>
      <c r="C533" s="304">
        <v>0</v>
      </c>
      <c r="D533" s="307" t="s">
        <v>52</v>
      </c>
      <c r="E533" s="221"/>
      <c r="F533" s="221"/>
    </row>
    <row r="534" s="171" customFormat="1" spans="1:6">
      <c r="A534" s="288">
        <v>2070306</v>
      </c>
      <c r="B534" s="292" t="s">
        <v>417</v>
      </c>
      <c r="C534" s="304">
        <v>0</v>
      </c>
      <c r="D534" s="307"/>
      <c r="E534" s="221"/>
      <c r="F534" s="221"/>
    </row>
    <row r="535" s="171" customFormat="1" spans="1:6">
      <c r="A535" s="288">
        <v>2070307</v>
      </c>
      <c r="B535" s="292" t="s">
        <v>418</v>
      </c>
      <c r="C535" s="304">
        <v>1</v>
      </c>
      <c r="D535" s="307">
        <v>10</v>
      </c>
      <c r="E535" s="221"/>
      <c r="F535" s="221"/>
    </row>
    <row r="536" s="171" customFormat="1" spans="1:6">
      <c r="A536" s="288">
        <v>2070308</v>
      </c>
      <c r="B536" s="292" t="s">
        <v>419</v>
      </c>
      <c r="C536" s="304">
        <v>0</v>
      </c>
      <c r="D536" s="307" t="s">
        <v>52</v>
      </c>
      <c r="E536" s="221"/>
      <c r="F536" s="221"/>
    </row>
    <row r="537" s="171" customFormat="1" spans="1:6">
      <c r="A537" s="288">
        <v>2070309</v>
      </c>
      <c r="B537" s="292" t="s">
        <v>420</v>
      </c>
      <c r="C537" s="304">
        <v>0</v>
      </c>
      <c r="D537" s="307" t="s">
        <v>52</v>
      </c>
      <c r="E537" s="221"/>
      <c r="F537" s="221"/>
    </row>
    <row r="538" s="171" customFormat="1" spans="1:6">
      <c r="A538" s="288">
        <v>2070399</v>
      </c>
      <c r="B538" s="292" t="s">
        <v>421</v>
      </c>
      <c r="C538" s="304">
        <v>0</v>
      </c>
      <c r="D538" s="307"/>
      <c r="E538" s="221"/>
      <c r="F538" s="221"/>
    </row>
    <row r="539" spans="1:5">
      <c r="A539" s="288">
        <v>20706</v>
      </c>
      <c r="B539" s="291" t="s">
        <v>422</v>
      </c>
      <c r="C539" s="290">
        <f>SUM(C540:C547)</f>
        <v>7</v>
      </c>
      <c r="D539" s="290">
        <f>SUM(D540:D547)</f>
        <v>7</v>
      </c>
      <c r="E539" s="221">
        <v>2</v>
      </c>
    </row>
    <row r="540" s="171" customFormat="1" spans="1:6">
      <c r="A540" s="288">
        <v>2070601</v>
      </c>
      <c r="B540" s="292" t="s">
        <v>63</v>
      </c>
      <c r="C540" s="304">
        <v>0</v>
      </c>
      <c r="D540" s="307">
        <v>2</v>
      </c>
      <c r="E540" s="221"/>
      <c r="F540" s="221"/>
    </row>
    <row r="541" s="171" customFormat="1" spans="1:6">
      <c r="A541" s="288">
        <v>2070602</v>
      </c>
      <c r="B541" s="292" t="s">
        <v>64</v>
      </c>
      <c r="C541" s="304">
        <v>2</v>
      </c>
      <c r="D541" s="307" t="s">
        <v>52</v>
      </c>
      <c r="E541" s="221"/>
      <c r="F541" s="221"/>
    </row>
    <row r="542" s="171" customFormat="1" spans="1:6">
      <c r="A542" s="288">
        <v>2070603</v>
      </c>
      <c r="B542" s="292" t="s">
        <v>65</v>
      </c>
      <c r="C542" s="304">
        <v>0</v>
      </c>
      <c r="D542" s="307" t="s">
        <v>52</v>
      </c>
      <c r="E542" s="221"/>
      <c r="F542" s="221"/>
    </row>
    <row r="543" s="171" customFormat="1" spans="1:6">
      <c r="A543" s="288">
        <v>2070604</v>
      </c>
      <c r="B543" s="292" t="s">
        <v>423</v>
      </c>
      <c r="C543" s="304">
        <v>0</v>
      </c>
      <c r="D543" s="307" t="s">
        <v>52</v>
      </c>
      <c r="E543" s="221"/>
      <c r="F543" s="221"/>
    </row>
    <row r="544" s="171" customFormat="1" spans="1:6">
      <c r="A544" s="288">
        <v>2070605</v>
      </c>
      <c r="B544" s="292" t="s">
        <v>424</v>
      </c>
      <c r="C544" s="304">
        <v>0</v>
      </c>
      <c r="D544" s="307" t="s">
        <v>52</v>
      </c>
      <c r="E544" s="221"/>
      <c r="F544" s="221"/>
    </row>
    <row r="545" s="171" customFormat="1" spans="1:6">
      <c r="A545" s="288">
        <v>2070606</v>
      </c>
      <c r="B545" s="292" t="s">
        <v>425</v>
      </c>
      <c r="C545" s="304">
        <v>0</v>
      </c>
      <c r="D545" s="307">
        <v>5</v>
      </c>
      <c r="E545" s="221"/>
      <c r="F545" s="221"/>
    </row>
    <row r="546" s="171" customFormat="1" spans="1:6">
      <c r="A546" s="288">
        <v>2070607</v>
      </c>
      <c r="B546" s="292" t="s">
        <v>426</v>
      </c>
      <c r="C546" s="304">
        <v>5</v>
      </c>
      <c r="D546" s="307" t="s">
        <v>52</v>
      </c>
      <c r="E546" s="221"/>
      <c r="F546" s="221"/>
    </row>
    <row r="547" s="171" customFormat="1" ht="24" spans="1:6">
      <c r="A547" s="288">
        <v>2070699</v>
      </c>
      <c r="B547" s="292" t="s">
        <v>427</v>
      </c>
      <c r="C547" s="304">
        <v>0</v>
      </c>
      <c r="D547" s="307"/>
      <c r="E547" s="221"/>
      <c r="F547" s="221"/>
    </row>
    <row r="548" spans="1:5">
      <c r="A548" s="288">
        <v>20708</v>
      </c>
      <c r="B548" s="291" t="s">
        <v>428</v>
      </c>
      <c r="C548" s="290">
        <f>SUM(C549:C555)</f>
        <v>39</v>
      </c>
      <c r="D548" s="290">
        <f>SUM(D549:D555)</f>
        <v>30</v>
      </c>
      <c r="E548" s="221">
        <v>2</v>
      </c>
    </row>
    <row r="549" s="171" customFormat="1" spans="1:6">
      <c r="A549" s="288">
        <v>2070801</v>
      </c>
      <c r="B549" s="292" t="s">
        <v>63</v>
      </c>
      <c r="C549" s="304">
        <v>0</v>
      </c>
      <c r="D549" s="307" t="s">
        <v>52</v>
      </c>
      <c r="E549" s="221"/>
      <c r="F549" s="221"/>
    </row>
    <row r="550" s="171" customFormat="1" spans="1:6">
      <c r="A550" s="288">
        <v>2070802</v>
      </c>
      <c r="B550" s="292" t="s">
        <v>64</v>
      </c>
      <c r="C550" s="304">
        <v>0</v>
      </c>
      <c r="D550" s="307" t="s">
        <v>52</v>
      </c>
      <c r="E550" s="221"/>
      <c r="F550" s="221"/>
    </row>
    <row r="551" s="171" customFormat="1" spans="1:6">
      <c r="A551" s="288">
        <v>2070803</v>
      </c>
      <c r="B551" s="292" t="s">
        <v>65</v>
      </c>
      <c r="C551" s="304">
        <v>0</v>
      </c>
      <c r="D551" s="307" t="s">
        <v>52</v>
      </c>
      <c r="E551" s="221"/>
      <c r="F551" s="221"/>
    </row>
    <row r="552" s="171" customFormat="1" spans="1:6">
      <c r="A552" s="288">
        <v>2070806</v>
      </c>
      <c r="B552" s="292" t="s">
        <v>429</v>
      </c>
      <c r="C552" s="304">
        <v>0</v>
      </c>
      <c r="D552" s="307" t="s">
        <v>52</v>
      </c>
      <c r="E552" s="221"/>
      <c r="F552" s="221"/>
    </row>
    <row r="553" s="171" customFormat="1" spans="1:6">
      <c r="A553" s="288">
        <v>2070807</v>
      </c>
      <c r="B553" s="292" t="s">
        <v>430</v>
      </c>
      <c r="C553" s="304">
        <v>0</v>
      </c>
      <c r="D553" s="307"/>
      <c r="E553" s="221"/>
      <c r="F553" s="221"/>
    </row>
    <row r="554" s="171" customFormat="1" spans="1:6">
      <c r="A554" s="288">
        <v>2070808</v>
      </c>
      <c r="B554" s="292" t="s">
        <v>431</v>
      </c>
      <c r="C554" s="304">
        <v>12</v>
      </c>
      <c r="D554" s="307">
        <v>12</v>
      </c>
      <c r="E554" s="221"/>
      <c r="F554" s="221"/>
    </row>
    <row r="555" s="171" customFormat="1" spans="1:6">
      <c r="A555" s="288">
        <v>2070899</v>
      </c>
      <c r="B555" s="292" t="s">
        <v>432</v>
      </c>
      <c r="C555" s="304">
        <v>27</v>
      </c>
      <c r="D555" s="307">
        <v>18</v>
      </c>
      <c r="E555" s="221"/>
      <c r="F555" s="221"/>
    </row>
    <row r="556" ht="24" spans="1:5">
      <c r="A556" s="288">
        <v>20799</v>
      </c>
      <c r="B556" s="291" t="s">
        <v>433</v>
      </c>
      <c r="C556" s="290">
        <f>SUM(C557:C559)</f>
        <v>1668</v>
      </c>
      <c r="D556" s="290">
        <f>SUM(D557:D559)</f>
        <v>1600</v>
      </c>
      <c r="E556" s="221">
        <v>2</v>
      </c>
    </row>
    <row r="557" s="171" customFormat="1" ht="24" spans="1:6">
      <c r="A557" s="288">
        <v>2079902</v>
      </c>
      <c r="B557" s="292" t="s">
        <v>434</v>
      </c>
      <c r="C557" s="304">
        <v>55</v>
      </c>
      <c r="D557" s="307" t="str">
        <f>VLOOKUP(A558,'[1]2025年一般预算支出（按功能分类）'!$A$461:$C$516,3,FALSE)</f>
        <v/>
      </c>
      <c r="E557" s="221"/>
      <c r="F557" s="221"/>
    </row>
    <row r="558" s="171" customFormat="1" ht="24" spans="1:6">
      <c r="A558" s="288">
        <v>2079903</v>
      </c>
      <c r="B558" s="292" t="s">
        <v>435</v>
      </c>
      <c r="C558" s="304">
        <v>0</v>
      </c>
      <c r="D558" s="307"/>
      <c r="E558" s="221"/>
      <c r="F558" s="221"/>
    </row>
    <row r="559" s="171" customFormat="1" ht="24" spans="1:6">
      <c r="A559" s="288">
        <v>2079999</v>
      </c>
      <c r="B559" s="292" t="s">
        <v>436</v>
      </c>
      <c r="C559" s="304">
        <v>1613</v>
      </c>
      <c r="D559" s="307">
        <v>1600</v>
      </c>
      <c r="E559" s="221"/>
      <c r="F559" s="221"/>
    </row>
    <row r="560" s="171" customFormat="1" spans="1:6">
      <c r="A560" s="288">
        <v>208</v>
      </c>
      <c r="B560" s="289" t="s">
        <v>437</v>
      </c>
      <c r="C560" s="306">
        <f>C561+C580+C589+C591+C600+C604+C614+C623+C630+C638+C647+C652+C655+C658+C661+C664+C667+C671+C675+C683+C686</f>
        <v>45147</v>
      </c>
      <c r="D560" s="306">
        <f>D561+D580+D589+D591+D600+D604+D614+D623+D630+D638+D647+D652+D655+D658+D661+D664+D667+D671+D675+D683+D686</f>
        <v>48210.5</v>
      </c>
      <c r="E560" s="221">
        <v>1</v>
      </c>
      <c r="F560" s="221"/>
    </row>
    <row r="561" ht="24" spans="1:5">
      <c r="A561" s="288">
        <v>20801</v>
      </c>
      <c r="B561" s="291" t="s">
        <v>438</v>
      </c>
      <c r="C561" s="290">
        <f>SUM(C562:C579)</f>
        <v>1088</v>
      </c>
      <c r="D561" s="290">
        <f>SUM(D562:D579)</f>
        <v>1152</v>
      </c>
      <c r="E561" s="221">
        <v>2</v>
      </c>
    </row>
    <row r="562" s="171" customFormat="1" spans="1:6">
      <c r="A562" s="288">
        <v>2080101</v>
      </c>
      <c r="B562" s="292" t="s">
        <v>63</v>
      </c>
      <c r="C562" s="304">
        <v>810</v>
      </c>
      <c r="D562" s="307">
        <v>891</v>
      </c>
      <c r="E562" s="221"/>
      <c r="F562" s="221"/>
    </row>
    <row r="563" s="171" customFormat="1" spans="1:6">
      <c r="A563" s="288">
        <v>2080102</v>
      </c>
      <c r="B563" s="292" t="s">
        <v>64</v>
      </c>
      <c r="C563" s="304">
        <v>0</v>
      </c>
      <c r="D563" s="307" t="s">
        <v>52</v>
      </c>
      <c r="E563" s="221"/>
      <c r="F563" s="221"/>
    </row>
    <row r="564" s="171" customFormat="1" spans="1:6">
      <c r="A564" s="288">
        <v>2080103</v>
      </c>
      <c r="B564" s="292" t="s">
        <v>65</v>
      </c>
      <c r="C564" s="304">
        <v>0</v>
      </c>
      <c r="D564" s="307" t="s">
        <v>52</v>
      </c>
      <c r="E564" s="221"/>
      <c r="F564" s="221"/>
    </row>
    <row r="565" s="171" customFormat="1" spans="1:6">
      <c r="A565" s="288">
        <v>2080104</v>
      </c>
      <c r="B565" s="292" t="s">
        <v>439</v>
      </c>
      <c r="C565" s="304">
        <v>10</v>
      </c>
      <c r="D565" s="307">
        <v>9</v>
      </c>
      <c r="E565" s="221"/>
      <c r="F565" s="221"/>
    </row>
    <row r="566" s="171" customFormat="1" spans="1:6">
      <c r="A566" s="288">
        <v>2080105</v>
      </c>
      <c r="B566" s="292" t="s">
        <v>440</v>
      </c>
      <c r="C566" s="304">
        <v>10</v>
      </c>
      <c r="D566" s="307">
        <v>8</v>
      </c>
      <c r="E566" s="221"/>
      <c r="F566" s="221"/>
    </row>
    <row r="567" s="171" customFormat="1" spans="1:6">
      <c r="A567" s="288">
        <v>2080106</v>
      </c>
      <c r="B567" s="292" t="s">
        <v>441</v>
      </c>
      <c r="C567" s="304">
        <v>0</v>
      </c>
      <c r="D567" s="307" t="s">
        <v>52</v>
      </c>
      <c r="E567" s="221"/>
      <c r="F567" s="221"/>
    </row>
    <row r="568" s="171" customFormat="1" ht="24" spans="1:6">
      <c r="A568" s="288">
        <v>2080107</v>
      </c>
      <c r="B568" s="292" t="s">
        <v>442</v>
      </c>
      <c r="C568" s="304">
        <v>0</v>
      </c>
      <c r="D568" s="307" t="s">
        <v>52</v>
      </c>
      <c r="E568" s="221"/>
      <c r="F568" s="221"/>
    </row>
    <row r="569" s="171" customFormat="1" spans="1:6">
      <c r="A569" s="288">
        <v>2080108</v>
      </c>
      <c r="B569" s="292" t="s">
        <v>104</v>
      </c>
      <c r="C569" s="304">
        <v>0</v>
      </c>
      <c r="D569" s="307" t="s">
        <v>52</v>
      </c>
      <c r="E569" s="221"/>
      <c r="F569" s="221"/>
    </row>
    <row r="570" s="171" customFormat="1" spans="1:6">
      <c r="A570" s="288">
        <v>2080109</v>
      </c>
      <c r="B570" s="292" t="s">
        <v>443</v>
      </c>
      <c r="C570" s="304">
        <v>0</v>
      </c>
      <c r="D570" s="307" t="s">
        <v>52</v>
      </c>
      <c r="E570" s="221"/>
      <c r="F570" s="221"/>
    </row>
    <row r="571" s="171" customFormat="1" spans="1:6">
      <c r="A571" s="288">
        <v>2080110</v>
      </c>
      <c r="B571" s="292" t="s">
        <v>444</v>
      </c>
      <c r="C571" s="304">
        <v>0</v>
      </c>
      <c r="D571" s="307" t="s">
        <v>52</v>
      </c>
      <c r="E571" s="221"/>
      <c r="F571" s="221"/>
    </row>
    <row r="572" s="171" customFormat="1" ht="24" spans="1:6">
      <c r="A572" s="288">
        <v>2080111</v>
      </c>
      <c r="B572" s="292" t="s">
        <v>445</v>
      </c>
      <c r="C572" s="304">
        <v>0</v>
      </c>
      <c r="D572" s="307" t="s">
        <v>52</v>
      </c>
      <c r="E572" s="221"/>
      <c r="F572" s="221"/>
    </row>
    <row r="573" s="171" customFormat="1" ht="24" spans="1:6">
      <c r="A573" s="288">
        <v>2080112</v>
      </c>
      <c r="B573" s="292" t="s">
        <v>446</v>
      </c>
      <c r="C573" s="304">
        <v>0</v>
      </c>
      <c r="D573" s="307" t="s">
        <v>52</v>
      </c>
      <c r="E573" s="221"/>
      <c r="F573" s="221"/>
    </row>
    <row r="574" s="171" customFormat="1" spans="1:6">
      <c r="A574" s="288">
        <v>2080113</v>
      </c>
      <c r="B574" s="292" t="s">
        <v>447</v>
      </c>
      <c r="C574" s="304">
        <v>0</v>
      </c>
      <c r="D574" s="307" t="s">
        <v>52</v>
      </c>
      <c r="E574" s="221"/>
      <c r="F574" s="221"/>
    </row>
    <row r="575" s="171" customFormat="1" spans="1:6">
      <c r="A575" s="288">
        <v>2080114</v>
      </c>
      <c r="B575" s="292" t="s">
        <v>448</v>
      </c>
      <c r="C575" s="304">
        <v>0</v>
      </c>
      <c r="D575" s="307" t="s">
        <v>52</v>
      </c>
      <c r="E575" s="221"/>
      <c r="F575" s="221"/>
    </row>
    <row r="576" s="171" customFormat="1" spans="1:6">
      <c r="A576" s="288">
        <v>2080115</v>
      </c>
      <c r="B576" s="292" t="s">
        <v>449</v>
      </c>
      <c r="C576" s="304">
        <v>0</v>
      </c>
      <c r="D576" s="307" t="s">
        <v>52</v>
      </c>
      <c r="E576" s="221"/>
      <c r="F576" s="221"/>
    </row>
    <row r="577" s="171" customFormat="1" spans="1:6">
      <c r="A577" s="288">
        <v>2080116</v>
      </c>
      <c r="B577" s="292" t="s">
        <v>450</v>
      </c>
      <c r="C577" s="304">
        <v>0</v>
      </c>
      <c r="D577" s="307">
        <v>13</v>
      </c>
      <c r="E577" s="221"/>
      <c r="F577" s="221"/>
    </row>
    <row r="578" s="171" customFormat="1" spans="1:6">
      <c r="A578" s="288">
        <v>2080150</v>
      </c>
      <c r="B578" s="292" t="s">
        <v>72</v>
      </c>
      <c r="C578" s="304">
        <v>0</v>
      </c>
      <c r="D578" s="307" t="s">
        <v>52</v>
      </c>
      <c r="E578" s="221"/>
      <c r="F578" s="221"/>
    </row>
    <row r="579" s="171" customFormat="1" ht="24" spans="1:6">
      <c r="A579" s="288">
        <v>2080199</v>
      </c>
      <c r="B579" s="292" t="s">
        <v>451</v>
      </c>
      <c r="C579" s="304">
        <v>258</v>
      </c>
      <c r="D579" s="307">
        <v>231</v>
      </c>
      <c r="E579" s="221"/>
      <c r="F579" s="221"/>
    </row>
    <row r="580" spans="1:5">
      <c r="A580" s="288">
        <v>20802</v>
      </c>
      <c r="B580" s="291" t="s">
        <v>452</v>
      </c>
      <c r="C580" s="290">
        <f>SUM(C581:C588)</f>
        <v>526</v>
      </c>
      <c r="D580" s="290">
        <f>SUM(D581:D588)</f>
        <v>541.1</v>
      </c>
      <c r="E580" s="221">
        <v>2</v>
      </c>
    </row>
    <row r="581" s="171" customFormat="1" spans="1:6">
      <c r="A581" s="288">
        <v>2080201</v>
      </c>
      <c r="B581" s="292" t="s">
        <v>63</v>
      </c>
      <c r="C581" s="304">
        <v>431</v>
      </c>
      <c r="D581" s="307">
        <v>474.1</v>
      </c>
      <c r="E581" s="221"/>
      <c r="F581" s="221"/>
    </row>
    <row r="582" s="171" customFormat="1" spans="1:6">
      <c r="A582" s="288">
        <v>2080202</v>
      </c>
      <c r="B582" s="292" t="s">
        <v>64</v>
      </c>
      <c r="C582" s="304">
        <v>61</v>
      </c>
      <c r="D582" s="307">
        <v>53</v>
      </c>
      <c r="E582" s="221"/>
      <c r="F582" s="221"/>
    </row>
    <row r="583" s="171" customFormat="1" spans="1:6">
      <c r="A583" s="288">
        <v>2080203</v>
      </c>
      <c r="B583" s="292" t="s">
        <v>65</v>
      </c>
      <c r="C583" s="304">
        <v>0</v>
      </c>
      <c r="D583" s="307" t="s">
        <v>52</v>
      </c>
      <c r="E583" s="221"/>
      <c r="F583" s="221"/>
    </row>
    <row r="584" s="171" customFormat="1" spans="1:6">
      <c r="A584" s="288">
        <v>2080206</v>
      </c>
      <c r="B584" s="292" t="s">
        <v>453</v>
      </c>
      <c r="C584" s="304">
        <v>0</v>
      </c>
      <c r="D584" s="307" t="s">
        <v>52</v>
      </c>
      <c r="E584" s="221"/>
      <c r="F584" s="221"/>
    </row>
    <row r="585" s="171" customFormat="1" spans="1:6">
      <c r="A585" s="288">
        <v>2080207</v>
      </c>
      <c r="B585" s="292" t="s">
        <v>454</v>
      </c>
      <c r="C585" s="304">
        <v>0</v>
      </c>
      <c r="D585" s="307" t="s">
        <v>52</v>
      </c>
      <c r="E585" s="221"/>
      <c r="F585" s="221"/>
    </row>
    <row r="586" s="171" customFormat="1" ht="24" spans="1:6">
      <c r="A586" s="288">
        <v>2080208</v>
      </c>
      <c r="B586" s="292" t="s">
        <v>455</v>
      </c>
      <c r="C586" s="304">
        <v>20</v>
      </c>
      <c r="D586" s="307">
        <v>0</v>
      </c>
      <c r="E586" s="221"/>
      <c r="F586" s="221"/>
    </row>
    <row r="587" s="171" customFormat="1" spans="1:6">
      <c r="A587" s="296">
        <v>2080209</v>
      </c>
      <c r="B587" s="299" t="s">
        <v>456</v>
      </c>
      <c r="C587" s="304">
        <v>0</v>
      </c>
      <c r="D587" s="307">
        <v>5</v>
      </c>
      <c r="E587" s="221"/>
      <c r="F587" s="221"/>
    </row>
    <row r="588" s="171" customFormat="1" ht="24" spans="1:6">
      <c r="A588" s="288">
        <v>2080299</v>
      </c>
      <c r="B588" s="292" t="s">
        <v>457</v>
      </c>
      <c r="C588" s="304">
        <v>14</v>
      </c>
      <c r="D588" s="307">
        <v>9</v>
      </c>
      <c r="E588" s="221"/>
      <c r="F588" s="221"/>
    </row>
    <row r="589" ht="24" spans="1:5">
      <c r="A589" s="288">
        <v>20804</v>
      </c>
      <c r="B589" s="291" t="s">
        <v>458</v>
      </c>
      <c r="C589" s="304">
        <v>0</v>
      </c>
      <c r="D589" s="290">
        <f>D590</f>
        <v>0</v>
      </c>
      <c r="E589" s="221">
        <v>2</v>
      </c>
    </row>
    <row r="590" s="171" customFormat="1" ht="24" spans="1:6">
      <c r="A590" s="288">
        <v>2080402</v>
      </c>
      <c r="B590" s="292" t="s">
        <v>459</v>
      </c>
      <c r="C590" s="304">
        <v>0</v>
      </c>
      <c r="D590" s="307">
        <v>0</v>
      </c>
      <c r="E590" s="221"/>
      <c r="F590" s="221"/>
    </row>
    <row r="591" ht="24" spans="1:5">
      <c r="A591" s="288">
        <v>20805</v>
      </c>
      <c r="B591" s="291" t="s">
        <v>460</v>
      </c>
      <c r="C591" s="290">
        <f>SUM(C592:C599)</f>
        <v>15291</v>
      </c>
      <c r="D591" s="290">
        <f>SUM(D592:D599)</f>
        <v>21042</v>
      </c>
      <c r="E591" s="221">
        <v>2</v>
      </c>
    </row>
    <row r="592" s="171" customFormat="1" spans="1:6">
      <c r="A592" s="288">
        <v>2080501</v>
      </c>
      <c r="B592" s="292" t="s">
        <v>461</v>
      </c>
      <c r="C592" s="304">
        <v>1197</v>
      </c>
      <c r="D592" s="307">
        <v>3922</v>
      </c>
      <c r="E592" s="221"/>
      <c r="F592" s="221"/>
    </row>
    <row r="593" s="171" customFormat="1" spans="1:6">
      <c r="A593" s="288">
        <v>2080502</v>
      </c>
      <c r="B593" s="292" t="s">
        <v>462</v>
      </c>
      <c r="C593" s="304">
        <v>1393</v>
      </c>
      <c r="D593" s="307">
        <v>1432</v>
      </c>
      <c r="E593" s="221"/>
      <c r="F593" s="221"/>
    </row>
    <row r="594" s="171" customFormat="1" spans="1:6">
      <c r="A594" s="288">
        <v>2080503</v>
      </c>
      <c r="B594" s="292" t="s">
        <v>463</v>
      </c>
      <c r="C594" s="304">
        <v>0</v>
      </c>
      <c r="D594" s="307" t="s">
        <v>52</v>
      </c>
      <c r="E594" s="221"/>
      <c r="F594" s="221"/>
    </row>
    <row r="595" s="171" customFormat="1" ht="24" spans="1:6">
      <c r="A595" s="288">
        <v>2080505</v>
      </c>
      <c r="B595" s="292" t="s">
        <v>464</v>
      </c>
      <c r="C595" s="304">
        <v>9037</v>
      </c>
      <c r="D595" s="307">
        <v>11572</v>
      </c>
      <c r="E595" s="221"/>
      <c r="F595" s="221"/>
    </row>
    <row r="596" s="171" customFormat="1" ht="24" spans="1:6">
      <c r="A596" s="288">
        <v>2080506</v>
      </c>
      <c r="B596" s="292" t="s">
        <v>465</v>
      </c>
      <c r="C596" s="304">
        <v>1436</v>
      </c>
      <c r="D596" s="307">
        <v>1451</v>
      </c>
      <c r="E596" s="221"/>
      <c r="F596" s="221"/>
    </row>
    <row r="597" s="171" customFormat="1" ht="24" spans="1:6">
      <c r="A597" s="288">
        <v>2080507</v>
      </c>
      <c r="B597" s="292" t="s">
        <v>466</v>
      </c>
      <c r="C597" s="304">
        <v>2228</v>
      </c>
      <c r="D597" s="307">
        <v>2226</v>
      </c>
      <c r="E597" s="221"/>
      <c r="F597" s="221"/>
    </row>
    <row r="598" s="171" customFormat="1" ht="24" spans="1:6">
      <c r="A598" s="288">
        <v>2080508</v>
      </c>
      <c r="B598" s="292" t="s">
        <v>467</v>
      </c>
      <c r="C598" s="304">
        <v>0</v>
      </c>
      <c r="D598" s="307" t="s">
        <v>52</v>
      </c>
      <c r="E598" s="221"/>
      <c r="F598" s="221"/>
    </row>
    <row r="599" s="171" customFormat="1" ht="24" spans="1:6">
      <c r="A599" s="288">
        <v>2080599</v>
      </c>
      <c r="B599" s="292" t="s">
        <v>468</v>
      </c>
      <c r="C599" s="304">
        <v>0</v>
      </c>
      <c r="D599" s="307">
        <v>439</v>
      </c>
      <c r="E599" s="221"/>
      <c r="F599" s="221"/>
    </row>
    <row r="600" spans="1:5">
      <c r="A600" s="288">
        <v>20806</v>
      </c>
      <c r="B600" s="291" t="s">
        <v>469</v>
      </c>
      <c r="C600" s="290">
        <f>SUM(C601:C603)</f>
        <v>57</v>
      </c>
      <c r="D600" s="290">
        <f>SUM(D601:D603)</f>
        <v>57</v>
      </c>
      <c r="E600" s="221">
        <v>2</v>
      </c>
    </row>
    <row r="601" s="171" customFormat="1" spans="1:6">
      <c r="A601" s="288">
        <v>2080601</v>
      </c>
      <c r="B601" s="292" t="s">
        <v>470</v>
      </c>
      <c r="C601" s="304">
        <v>0</v>
      </c>
      <c r="D601" s="307" t="s">
        <v>52</v>
      </c>
      <c r="E601" s="221"/>
      <c r="F601" s="221"/>
    </row>
    <row r="602" s="171" customFormat="1" spans="1:6">
      <c r="A602" s="288">
        <v>2080602</v>
      </c>
      <c r="B602" s="292" t="s">
        <v>471</v>
      </c>
      <c r="C602" s="304">
        <v>0</v>
      </c>
      <c r="D602" s="307" t="s">
        <v>52</v>
      </c>
      <c r="E602" s="221"/>
      <c r="F602" s="221"/>
    </row>
    <row r="603" s="171" customFormat="1" ht="24" spans="1:6">
      <c r="A603" s="288">
        <v>2080699</v>
      </c>
      <c r="B603" s="292" t="s">
        <v>472</v>
      </c>
      <c r="C603" s="304">
        <v>57</v>
      </c>
      <c r="D603" s="307">
        <v>57</v>
      </c>
      <c r="E603" s="221"/>
      <c r="F603" s="221"/>
    </row>
    <row r="604" spans="1:5">
      <c r="A604" s="288">
        <v>20807</v>
      </c>
      <c r="B604" s="291" t="s">
        <v>473</v>
      </c>
      <c r="C604" s="290">
        <f>SUM(C605:C613)</f>
        <v>3319</v>
      </c>
      <c r="D604" s="290">
        <f>SUM(D605:D613)</f>
        <v>2957</v>
      </c>
      <c r="E604" s="221">
        <v>2</v>
      </c>
    </row>
    <row r="605" s="171" customFormat="1" spans="1:6">
      <c r="A605" s="288">
        <v>2080701</v>
      </c>
      <c r="B605" s="292" t="s">
        <v>474</v>
      </c>
      <c r="C605" s="304">
        <v>0</v>
      </c>
      <c r="D605" s="307" t="s">
        <v>52</v>
      </c>
      <c r="E605" s="221"/>
      <c r="F605" s="221"/>
    </row>
    <row r="606" s="171" customFormat="1" spans="1:6">
      <c r="A606" s="288">
        <v>2080702</v>
      </c>
      <c r="B606" s="292" t="s">
        <v>475</v>
      </c>
      <c r="C606" s="304">
        <v>0</v>
      </c>
      <c r="D606" s="307" t="s">
        <v>52</v>
      </c>
      <c r="E606" s="221"/>
      <c r="F606" s="221"/>
    </row>
    <row r="607" s="171" customFormat="1" spans="1:6">
      <c r="A607" s="288">
        <v>2080704</v>
      </c>
      <c r="B607" s="292" t="s">
        <v>476</v>
      </c>
      <c r="C607" s="304">
        <v>0</v>
      </c>
      <c r="D607" s="307" t="s">
        <v>52</v>
      </c>
      <c r="E607" s="221"/>
      <c r="F607" s="221"/>
    </row>
    <row r="608" s="171" customFormat="1" spans="1:6">
      <c r="A608" s="288">
        <v>2080705</v>
      </c>
      <c r="B608" s="292" t="s">
        <v>477</v>
      </c>
      <c r="C608" s="304">
        <v>51</v>
      </c>
      <c r="D608" s="307">
        <v>29</v>
      </c>
      <c r="E608" s="221"/>
      <c r="F608" s="221"/>
    </row>
    <row r="609" s="171" customFormat="1" spans="1:6">
      <c r="A609" s="288">
        <v>2080709</v>
      </c>
      <c r="B609" s="292" t="s">
        <v>478</v>
      </c>
      <c r="C609" s="304">
        <v>0</v>
      </c>
      <c r="D609" s="307" t="s">
        <v>52</v>
      </c>
      <c r="E609" s="221"/>
      <c r="F609" s="221"/>
    </row>
    <row r="610" s="171" customFormat="1" spans="1:6">
      <c r="A610" s="288">
        <v>2080711</v>
      </c>
      <c r="B610" s="292" t="s">
        <v>479</v>
      </c>
      <c r="C610" s="304">
        <v>0</v>
      </c>
      <c r="D610" s="307" t="s">
        <v>52</v>
      </c>
      <c r="E610" s="221"/>
      <c r="F610" s="221"/>
    </row>
    <row r="611" s="171" customFormat="1" spans="1:6">
      <c r="A611" s="288">
        <v>2080712</v>
      </c>
      <c r="B611" s="292" t="s">
        <v>480</v>
      </c>
      <c r="C611" s="304">
        <v>0</v>
      </c>
      <c r="D611" s="307" t="s">
        <v>52</v>
      </c>
      <c r="E611" s="221"/>
      <c r="F611" s="221"/>
    </row>
    <row r="612" s="171" customFormat="1" spans="1:6">
      <c r="A612" s="288">
        <v>2080713</v>
      </c>
      <c r="B612" s="292" t="s">
        <v>481</v>
      </c>
      <c r="C612" s="304">
        <v>0</v>
      </c>
      <c r="D612" s="307" t="s">
        <v>52</v>
      </c>
      <c r="E612" s="221"/>
      <c r="F612" s="221"/>
    </row>
    <row r="613" s="171" customFormat="1" spans="1:6">
      <c r="A613" s="288">
        <v>2080799</v>
      </c>
      <c r="B613" s="292" t="s">
        <v>482</v>
      </c>
      <c r="C613" s="304">
        <v>3268</v>
      </c>
      <c r="D613" s="307">
        <v>2928</v>
      </c>
      <c r="E613" s="221"/>
      <c r="F613" s="221"/>
    </row>
    <row r="614" spans="1:5">
      <c r="A614" s="288">
        <v>20808</v>
      </c>
      <c r="B614" s="291" t="s">
        <v>483</v>
      </c>
      <c r="C614" s="290">
        <f>SUM(C615:C622)</f>
        <v>2773</v>
      </c>
      <c r="D614" s="290">
        <f>SUM(D615:D622)</f>
        <v>2638</v>
      </c>
      <c r="E614" s="221">
        <v>2</v>
      </c>
    </row>
    <row r="615" s="171" customFormat="1" spans="1:6">
      <c r="A615" s="288">
        <v>2080801</v>
      </c>
      <c r="B615" s="292" t="s">
        <v>484</v>
      </c>
      <c r="C615" s="304">
        <v>1553</v>
      </c>
      <c r="D615" s="307">
        <v>1484</v>
      </c>
      <c r="E615" s="221"/>
      <c r="F615" s="221"/>
    </row>
    <row r="616" s="171" customFormat="1" spans="1:6">
      <c r="A616" s="288">
        <v>2080802</v>
      </c>
      <c r="B616" s="292" t="s">
        <v>485</v>
      </c>
      <c r="C616" s="304">
        <v>3</v>
      </c>
      <c r="D616" s="307">
        <v>2</v>
      </c>
      <c r="E616" s="221"/>
      <c r="F616" s="221"/>
    </row>
    <row r="617" s="171" customFormat="1" ht="24" spans="1:6">
      <c r="A617" s="288">
        <v>2080803</v>
      </c>
      <c r="B617" s="292" t="s">
        <v>486</v>
      </c>
      <c r="C617" s="304">
        <v>911</v>
      </c>
      <c r="D617" s="307">
        <v>847</v>
      </c>
      <c r="E617" s="221"/>
      <c r="F617" s="221"/>
    </row>
    <row r="618" s="171" customFormat="1" spans="1:6">
      <c r="A618" s="288">
        <v>2080804</v>
      </c>
      <c r="B618" s="292" t="s">
        <v>487</v>
      </c>
      <c r="C618" s="304">
        <v>0</v>
      </c>
      <c r="D618" s="307">
        <v>0</v>
      </c>
      <c r="E618" s="221"/>
      <c r="F618" s="221"/>
    </row>
    <row r="619" s="171" customFormat="1" spans="1:6">
      <c r="A619" s="288">
        <v>2080805</v>
      </c>
      <c r="B619" s="292" t="s">
        <v>488</v>
      </c>
      <c r="C619" s="304">
        <v>188</v>
      </c>
      <c r="D619" s="307">
        <v>188</v>
      </c>
      <c r="E619" s="221"/>
      <c r="F619" s="221"/>
    </row>
    <row r="620" s="171" customFormat="1" ht="24" spans="1:6">
      <c r="A620" s="288">
        <v>2080806</v>
      </c>
      <c r="B620" s="292" t="s">
        <v>489</v>
      </c>
      <c r="C620" s="304">
        <v>0</v>
      </c>
      <c r="D620" s="307" t="s">
        <v>52</v>
      </c>
      <c r="E620" s="221"/>
      <c r="F620" s="221"/>
    </row>
    <row r="621" s="171" customFormat="1" spans="1:6">
      <c r="A621" s="288">
        <v>2080808</v>
      </c>
      <c r="B621" s="292" t="s">
        <v>483</v>
      </c>
      <c r="C621" s="304">
        <v>0</v>
      </c>
      <c r="D621" s="307" t="s">
        <v>52</v>
      </c>
      <c r="E621" s="221"/>
      <c r="F621" s="221"/>
    </row>
    <row r="622" s="171" customFormat="1" spans="1:6">
      <c r="A622" s="288">
        <v>2080899</v>
      </c>
      <c r="B622" s="292" t="s">
        <v>490</v>
      </c>
      <c r="C622" s="304">
        <v>118</v>
      </c>
      <c r="D622" s="307">
        <v>117</v>
      </c>
      <c r="E622" s="221"/>
      <c r="F622" s="221"/>
    </row>
    <row r="623" spans="1:5">
      <c r="A623" s="288">
        <v>20809</v>
      </c>
      <c r="B623" s="291" t="s">
        <v>491</v>
      </c>
      <c r="C623" s="290">
        <f>SUM(C624:C629)</f>
        <v>177</v>
      </c>
      <c r="D623" s="290">
        <f>SUM(D624:D629)</f>
        <v>168</v>
      </c>
      <c r="E623" s="221">
        <v>2</v>
      </c>
    </row>
    <row r="624" s="171" customFormat="1" spans="1:6">
      <c r="A624" s="288">
        <v>2080901</v>
      </c>
      <c r="B624" s="292" t="s">
        <v>492</v>
      </c>
      <c r="C624" s="304">
        <v>111</v>
      </c>
      <c r="D624" s="307">
        <v>111</v>
      </c>
      <c r="E624" s="221"/>
      <c r="F624" s="221"/>
    </row>
    <row r="625" s="171" customFormat="1" ht="24" spans="1:6">
      <c r="A625" s="288">
        <v>2080902</v>
      </c>
      <c r="B625" s="292" t="s">
        <v>493</v>
      </c>
      <c r="C625" s="304">
        <v>0</v>
      </c>
      <c r="D625" s="307" t="s">
        <v>52</v>
      </c>
      <c r="E625" s="221"/>
      <c r="F625" s="221"/>
    </row>
    <row r="626" s="171" customFormat="1" ht="24" spans="1:6">
      <c r="A626" s="288">
        <v>2080903</v>
      </c>
      <c r="B626" s="292" t="s">
        <v>494</v>
      </c>
      <c r="C626" s="304">
        <v>0</v>
      </c>
      <c r="D626" s="307" t="s">
        <v>52</v>
      </c>
      <c r="E626" s="221"/>
      <c r="F626" s="221"/>
    </row>
    <row r="627" s="171" customFormat="1" spans="1:6">
      <c r="A627" s="288">
        <v>2080904</v>
      </c>
      <c r="B627" s="292" t="s">
        <v>495</v>
      </c>
      <c r="C627" s="304">
        <v>0</v>
      </c>
      <c r="D627" s="307" t="s">
        <v>52</v>
      </c>
      <c r="E627" s="221"/>
      <c r="F627" s="221"/>
    </row>
    <row r="628" s="171" customFormat="1" spans="1:6">
      <c r="A628" s="288">
        <v>2080905</v>
      </c>
      <c r="B628" s="292" t="s">
        <v>496</v>
      </c>
      <c r="C628" s="304">
        <v>0</v>
      </c>
      <c r="D628" s="307" t="s">
        <v>52</v>
      </c>
      <c r="E628" s="221"/>
      <c r="F628" s="221"/>
    </row>
    <row r="629" s="171" customFormat="1" spans="1:6">
      <c r="A629" s="288">
        <v>2080999</v>
      </c>
      <c r="B629" s="292" t="s">
        <v>497</v>
      </c>
      <c r="C629" s="304">
        <v>66</v>
      </c>
      <c r="D629" s="307">
        <v>57</v>
      </c>
      <c r="E629" s="221"/>
      <c r="F629" s="221"/>
    </row>
    <row r="630" spans="1:5">
      <c r="A630" s="288">
        <v>20810</v>
      </c>
      <c r="B630" s="291" t="s">
        <v>498</v>
      </c>
      <c r="C630" s="290">
        <f>SUM(C631:C637)</f>
        <v>2146</v>
      </c>
      <c r="D630" s="290">
        <f>SUM(D631:D637)</f>
        <v>1932</v>
      </c>
      <c r="E630" s="221">
        <v>2</v>
      </c>
    </row>
    <row r="631" s="171" customFormat="1" spans="1:6">
      <c r="A631" s="288">
        <v>2081001</v>
      </c>
      <c r="B631" s="292" t="s">
        <v>499</v>
      </c>
      <c r="C631" s="304">
        <v>688</v>
      </c>
      <c r="D631" s="307">
        <v>600</v>
      </c>
      <c r="E631" s="221"/>
      <c r="F631" s="221"/>
    </row>
    <row r="632" s="171" customFormat="1" spans="1:6">
      <c r="A632" s="288">
        <v>2081002</v>
      </c>
      <c r="B632" s="292" t="s">
        <v>500</v>
      </c>
      <c r="C632" s="304">
        <v>721</v>
      </c>
      <c r="D632" s="307">
        <v>648</v>
      </c>
      <c r="E632" s="221"/>
      <c r="F632" s="221"/>
    </row>
    <row r="633" s="171" customFormat="1" spans="1:6">
      <c r="A633" s="288">
        <v>2081003</v>
      </c>
      <c r="B633" s="292" t="s">
        <v>501</v>
      </c>
      <c r="C633" s="304">
        <v>0</v>
      </c>
      <c r="D633" s="307" t="s">
        <v>52</v>
      </c>
      <c r="E633" s="221"/>
      <c r="F633" s="221"/>
    </row>
    <row r="634" s="171" customFormat="1" spans="1:6">
      <c r="A634" s="288">
        <v>2081004</v>
      </c>
      <c r="B634" s="292" t="s">
        <v>502</v>
      </c>
      <c r="C634" s="304">
        <v>313</v>
      </c>
      <c r="D634" s="307">
        <v>311</v>
      </c>
      <c r="E634" s="221"/>
      <c r="F634" s="221"/>
    </row>
    <row r="635" s="171" customFormat="1" spans="1:6">
      <c r="A635" s="288">
        <v>2081005</v>
      </c>
      <c r="B635" s="292" t="s">
        <v>503</v>
      </c>
      <c r="C635" s="304">
        <v>0</v>
      </c>
      <c r="D635" s="307" t="s">
        <v>52</v>
      </c>
      <c r="E635" s="221"/>
      <c r="F635" s="221"/>
    </row>
    <row r="636" s="171" customFormat="1" spans="1:6">
      <c r="A636" s="288">
        <v>2081006</v>
      </c>
      <c r="B636" s="292" t="s">
        <v>504</v>
      </c>
      <c r="C636" s="304">
        <v>424</v>
      </c>
      <c r="D636" s="307">
        <v>373</v>
      </c>
      <c r="E636" s="221"/>
      <c r="F636" s="221"/>
    </row>
    <row r="637" s="171" customFormat="1" spans="1:6">
      <c r="A637" s="288">
        <v>2081099</v>
      </c>
      <c r="B637" s="292" t="s">
        <v>505</v>
      </c>
      <c r="C637" s="304">
        <v>0</v>
      </c>
      <c r="D637" s="307" t="s">
        <v>52</v>
      </c>
      <c r="E637" s="221"/>
      <c r="F637" s="221"/>
    </row>
    <row r="638" spans="1:5">
      <c r="A638" s="288">
        <v>20811</v>
      </c>
      <c r="B638" s="291" t="s">
        <v>506</v>
      </c>
      <c r="C638" s="290">
        <f>SUM(C639:C646)</f>
        <v>599</v>
      </c>
      <c r="D638" s="290">
        <f>SUM(D639:D646)</f>
        <v>604.9</v>
      </c>
      <c r="E638" s="221">
        <v>2</v>
      </c>
    </row>
    <row r="639" s="171" customFormat="1" spans="1:6">
      <c r="A639" s="288">
        <v>2081101</v>
      </c>
      <c r="B639" s="292" t="s">
        <v>63</v>
      </c>
      <c r="C639" s="304">
        <v>149</v>
      </c>
      <c r="D639" s="307">
        <v>163.9</v>
      </c>
      <c r="E639" s="221"/>
      <c r="F639" s="221"/>
    </row>
    <row r="640" s="171" customFormat="1" spans="1:6">
      <c r="A640" s="288">
        <v>2081102</v>
      </c>
      <c r="B640" s="292" t="s">
        <v>64</v>
      </c>
      <c r="C640" s="304">
        <v>0</v>
      </c>
      <c r="D640" s="307" t="s">
        <v>52</v>
      </c>
      <c r="E640" s="221"/>
      <c r="F640" s="221"/>
    </row>
    <row r="641" s="171" customFormat="1" spans="1:6">
      <c r="A641" s="288">
        <v>2081103</v>
      </c>
      <c r="B641" s="292" t="s">
        <v>65</v>
      </c>
      <c r="C641" s="304">
        <v>0</v>
      </c>
      <c r="D641" s="307" t="s">
        <v>52</v>
      </c>
      <c r="E641" s="221"/>
      <c r="F641" s="221"/>
    </row>
    <row r="642" s="171" customFormat="1" spans="1:6">
      <c r="A642" s="288">
        <v>2081104</v>
      </c>
      <c r="B642" s="292" t="s">
        <v>507</v>
      </c>
      <c r="C642" s="304">
        <v>49</v>
      </c>
      <c r="D642" s="307">
        <v>41</v>
      </c>
      <c r="E642" s="221"/>
      <c r="F642" s="221"/>
    </row>
    <row r="643" s="171" customFormat="1" spans="1:6">
      <c r="A643" s="288">
        <v>2081105</v>
      </c>
      <c r="B643" s="292" t="s">
        <v>508</v>
      </c>
      <c r="C643" s="304">
        <v>11</v>
      </c>
      <c r="D643" s="307">
        <v>10</v>
      </c>
      <c r="E643" s="221"/>
      <c r="F643" s="221"/>
    </row>
    <row r="644" s="171" customFormat="1" spans="1:6">
      <c r="A644" s="288">
        <v>2081106</v>
      </c>
      <c r="B644" s="292" t="s">
        <v>509</v>
      </c>
      <c r="C644" s="304">
        <v>0</v>
      </c>
      <c r="D644" s="307" t="s">
        <v>52</v>
      </c>
      <c r="E644" s="221"/>
      <c r="F644" s="221"/>
    </row>
    <row r="645" s="171" customFormat="1" ht="24" spans="1:6">
      <c r="A645" s="288">
        <v>2081107</v>
      </c>
      <c r="B645" s="292" t="s">
        <v>510</v>
      </c>
      <c r="C645" s="304">
        <v>385</v>
      </c>
      <c r="D645" s="307">
        <v>385</v>
      </c>
      <c r="E645" s="221"/>
      <c r="F645" s="221"/>
    </row>
    <row r="646" s="171" customFormat="1" spans="1:6">
      <c r="A646" s="288">
        <v>2081199</v>
      </c>
      <c r="B646" s="292" t="s">
        <v>511</v>
      </c>
      <c r="C646" s="304">
        <v>5</v>
      </c>
      <c r="D646" s="307">
        <v>5</v>
      </c>
      <c r="E646" s="221"/>
      <c r="F646" s="221"/>
    </row>
    <row r="647" spans="1:5">
      <c r="A647" s="288">
        <v>20816</v>
      </c>
      <c r="B647" s="291" t="s">
        <v>512</v>
      </c>
      <c r="C647" s="290">
        <f>SUM(C648:C651)</f>
        <v>1</v>
      </c>
      <c r="D647" s="290">
        <f>SUM(D648:D651)</f>
        <v>1</v>
      </c>
      <c r="E647" s="221">
        <v>2</v>
      </c>
    </row>
    <row r="648" s="171" customFormat="1" spans="1:6">
      <c r="A648" s="288">
        <v>2081601</v>
      </c>
      <c r="B648" s="292" t="s">
        <v>63</v>
      </c>
      <c r="C648" s="304">
        <v>0</v>
      </c>
      <c r="D648" s="307" t="s">
        <v>52</v>
      </c>
      <c r="E648" s="221"/>
      <c r="F648" s="221"/>
    </row>
    <row r="649" s="171" customFormat="1" spans="1:6">
      <c r="A649" s="288">
        <v>2081602</v>
      </c>
      <c r="B649" s="292" t="s">
        <v>64</v>
      </c>
      <c r="C649" s="304">
        <v>0</v>
      </c>
      <c r="D649" s="307" t="s">
        <v>52</v>
      </c>
      <c r="E649" s="221"/>
      <c r="F649" s="221"/>
    </row>
    <row r="650" s="171" customFormat="1" spans="1:6">
      <c r="A650" s="288">
        <v>2081603</v>
      </c>
      <c r="B650" s="292" t="s">
        <v>65</v>
      </c>
      <c r="C650" s="304">
        <v>0</v>
      </c>
      <c r="D650" s="307" t="s">
        <v>52</v>
      </c>
      <c r="E650" s="221"/>
      <c r="F650" s="221"/>
    </row>
    <row r="651" s="171" customFormat="1" spans="1:6">
      <c r="A651" s="288">
        <v>2081699</v>
      </c>
      <c r="B651" s="292" t="s">
        <v>513</v>
      </c>
      <c r="C651" s="304">
        <v>1</v>
      </c>
      <c r="D651" s="307">
        <v>1</v>
      </c>
      <c r="E651" s="221"/>
      <c r="F651" s="221"/>
    </row>
    <row r="652" spans="1:5">
      <c r="A652" s="288">
        <v>20819</v>
      </c>
      <c r="B652" s="291" t="s">
        <v>514</v>
      </c>
      <c r="C652" s="290">
        <f>SUM(C653:C654)</f>
        <v>11625</v>
      </c>
      <c r="D652" s="290">
        <f>SUM(D653:D654)</f>
        <v>10643</v>
      </c>
      <c r="E652" s="221">
        <v>2</v>
      </c>
    </row>
    <row r="653" s="171" customFormat="1" ht="24" spans="1:6">
      <c r="A653" s="288">
        <v>2081901</v>
      </c>
      <c r="B653" s="292" t="s">
        <v>515</v>
      </c>
      <c r="C653" s="304">
        <v>4521</v>
      </c>
      <c r="D653" s="307">
        <v>4116</v>
      </c>
      <c r="E653" s="221"/>
      <c r="F653" s="221"/>
    </row>
    <row r="654" s="171" customFormat="1" ht="24" spans="1:6">
      <c r="A654" s="288">
        <v>2081902</v>
      </c>
      <c r="B654" s="292" t="s">
        <v>516</v>
      </c>
      <c r="C654" s="304">
        <v>7104</v>
      </c>
      <c r="D654" s="307">
        <v>6527</v>
      </c>
      <c r="E654" s="221"/>
      <c r="F654" s="221"/>
    </row>
    <row r="655" spans="1:5">
      <c r="A655" s="288">
        <v>20820</v>
      </c>
      <c r="B655" s="291" t="s">
        <v>517</v>
      </c>
      <c r="C655" s="290">
        <f>SUM(C656:C657)</f>
        <v>776</v>
      </c>
      <c r="D655" s="290">
        <f>SUM(D656:D657)</f>
        <v>628</v>
      </c>
      <c r="E655" s="221">
        <v>2</v>
      </c>
    </row>
    <row r="656" s="171" customFormat="1" spans="1:6">
      <c r="A656" s="288">
        <v>2082001</v>
      </c>
      <c r="B656" s="292" t="s">
        <v>518</v>
      </c>
      <c r="C656" s="304">
        <v>771</v>
      </c>
      <c r="D656" s="307">
        <v>623</v>
      </c>
      <c r="E656" s="221"/>
      <c r="F656" s="221"/>
    </row>
    <row r="657" s="171" customFormat="1" ht="24" spans="1:6">
      <c r="A657" s="288">
        <v>2082002</v>
      </c>
      <c r="B657" s="292" t="s">
        <v>519</v>
      </c>
      <c r="C657" s="304">
        <v>5</v>
      </c>
      <c r="D657" s="307">
        <v>5</v>
      </c>
      <c r="E657" s="221"/>
      <c r="F657" s="221"/>
    </row>
    <row r="658" spans="1:5">
      <c r="A658" s="288">
        <v>20821</v>
      </c>
      <c r="B658" s="291" t="s">
        <v>520</v>
      </c>
      <c r="C658" s="290">
        <f>SUM(C659:C660)</f>
        <v>2967</v>
      </c>
      <c r="D658" s="290">
        <f>SUM(D659:D660)</f>
        <v>2711</v>
      </c>
      <c r="E658" s="221">
        <v>2</v>
      </c>
    </row>
    <row r="659" s="171" customFormat="1" ht="24" spans="1:6">
      <c r="A659" s="288">
        <v>2082101</v>
      </c>
      <c r="B659" s="292" t="s">
        <v>521</v>
      </c>
      <c r="C659" s="304">
        <v>0</v>
      </c>
      <c r="D659" s="307" t="s">
        <v>52</v>
      </c>
      <c r="E659" s="221"/>
      <c r="F659" s="221"/>
    </row>
    <row r="660" s="171" customFormat="1" ht="24" spans="1:6">
      <c r="A660" s="288">
        <v>2082102</v>
      </c>
      <c r="B660" s="292" t="s">
        <v>522</v>
      </c>
      <c r="C660" s="304">
        <v>2967</v>
      </c>
      <c r="D660" s="307">
        <v>2711</v>
      </c>
      <c r="E660" s="221"/>
      <c r="F660" s="221"/>
    </row>
    <row r="661" ht="24" spans="1:5">
      <c r="A661" s="288">
        <v>20824</v>
      </c>
      <c r="B661" s="291" t="s">
        <v>523</v>
      </c>
      <c r="C661" s="290">
        <f>SUM(C662:C663)</f>
        <v>0</v>
      </c>
      <c r="D661" s="290">
        <f>SUM(D662:D663)</f>
        <v>0</v>
      </c>
      <c r="E661" s="221">
        <v>2</v>
      </c>
    </row>
    <row r="662" s="171" customFormat="1" ht="24" spans="1:6">
      <c r="A662" s="288">
        <v>2082401</v>
      </c>
      <c r="B662" s="292" t="s">
        <v>524</v>
      </c>
      <c r="C662" s="304">
        <v>0</v>
      </c>
      <c r="D662" s="307" t="s">
        <v>52</v>
      </c>
      <c r="E662" s="221"/>
      <c r="F662" s="221"/>
    </row>
    <row r="663" s="171" customFormat="1" ht="24" spans="1:6">
      <c r="A663" s="288">
        <v>2082402</v>
      </c>
      <c r="B663" s="292" t="s">
        <v>525</v>
      </c>
      <c r="C663" s="304">
        <v>0</v>
      </c>
      <c r="D663" s="307" t="s">
        <v>52</v>
      </c>
      <c r="E663" s="221"/>
      <c r="F663" s="221"/>
    </row>
    <row r="664" spans="1:5">
      <c r="A664" s="288">
        <v>20825</v>
      </c>
      <c r="B664" s="291" t="s">
        <v>526</v>
      </c>
      <c r="C664" s="290">
        <f>SUM(C665:C666)</f>
        <v>527</v>
      </c>
      <c r="D664" s="290">
        <f>SUM(D665:D666)</f>
        <v>520</v>
      </c>
      <c r="E664" s="221">
        <v>2</v>
      </c>
    </row>
    <row r="665" s="171" customFormat="1" spans="1:6">
      <c r="A665" s="288">
        <v>2082501</v>
      </c>
      <c r="B665" s="292" t="s">
        <v>527</v>
      </c>
      <c r="C665" s="304">
        <v>69</v>
      </c>
      <c r="D665" s="307">
        <v>69</v>
      </c>
      <c r="E665" s="221"/>
      <c r="F665" s="221"/>
    </row>
    <row r="666" s="171" customFormat="1" spans="1:6">
      <c r="A666" s="288">
        <v>2082502</v>
      </c>
      <c r="B666" s="292" t="s">
        <v>528</v>
      </c>
      <c r="C666" s="304">
        <v>458</v>
      </c>
      <c r="D666" s="307">
        <v>451</v>
      </c>
      <c r="E666" s="221"/>
      <c r="F666" s="221"/>
    </row>
    <row r="667" ht="24" spans="1:5">
      <c r="A667" s="288">
        <v>20826</v>
      </c>
      <c r="B667" s="291" t="s">
        <v>529</v>
      </c>
      <c r="C667" s="290">
        <f>SUM(C668:C670)</f>
        <v>1794</v>
      </c>
      <c r="D667" s="290">
        <f>SUM(D668:D670)</f>
        <v>1505</v>
      </c>
      <c r="E667" s="221">
        <v>2</v>
      </c>
    </row>
    <row r="668" s="171" customFormat="1" ht="24" spans="1:6">
      <c r="A668" s="288">
        <v>2082601</v>
      </c>
      <c r="B668" s="292" t="s">
        <v>530</v>
      </c>
      <c r="C668" s="304">
        <v>0</v>
      </c>
      <c r="D668" s="307">
        <v>120</v>
      </c>
      <c r="E668" s="221"/>
      <c r="F668" s="221"/>
    </row>
    <row r="669" s="171" customFormat="1" ht="24" spans="1:6">
      <c r="A669" s="288">
        <v>2082602</v>
      </c>
      <c r="B669" s="292" t="s">
        <v>531</v>
      </c>
      <c r="C669" s="304">
        <v>1794</v>
      </c>
      <c r="D669" s="307">
        <v>1385</v>
      </c>
      <c r="E669" s="221"/>
      <c r="F669" s="221"/>
    </row>
    <row r="670" s="171" customFormat="1" ht="24" spans="1:6">
      <c r="A670" s="288">
        <v>2082699</v>
      </c>
      <c r="B670" s="292" t="s">
        <v>532</v>
      </c>
      <c r="C670" s="304">
        <v>0</v>
      </c>
      <c r="D670" s="307" t="s">
        <v>52</v>
      </c>
      <c r="E670" s="221"/>
      <c r="F670" s="221"/>
    </row>
    <row r="671" ht="24" spans="1:5">
      <c r="A671" s="288">
        <v>20827</v>
      </c>
      <c r="B671" s="291" t="s">
        <v>533</v>
      </c>
      <c r="C671" s="290">
        <f>SUM(C672:C674)</f>
        <v>0</v>
      </c>
      <c r="D671" s="290">
        <f>SUM(D672:D674)</f>
        <v>699</v>
      </c>
      <c r="E671" s="221">
        <v>2</v>
      </c>
    </row>
    <row r="672" s="171" customFormat="1" ht="24" spans="1:6">
      <c r="A672" s="288">
        <v>2082701</v>
      </c>
      <c r="B672" s="292" t="s">
        <v>534</v>
      </c>
      <c r="C672" s="304">
        <v>0</v>
      </c>
      <c r="D672" s="307">
        <v>390</v>
      </c>
      <c r="E672" s="221"/>
      <c r="F672" s="221"/>
    </row>
    <row r="673" s="171" customFormat="1" ht="24" spans="1:6">
      <c r="A673" s="288">
        <v>2082702</v>
      </c>
      <c r="B673" s="292" t="s">
        <v>535</v>
      </c>
      <c r="C673" s="304">
        <v>0</v>
      </c>
      <c r="D673" s="307">
        <v>309</v>
      </c>
      <c r="E673" s="221"/>
      <c r="F673" s="221"/>
    </row>
    <row r="674" s="171" customFormat="1" ht="24" spans="1:6">
      <c r="A674" s="288">
        <v>2082799</v>
      </c>
      <c r="B674" s="292" t="s">
        <v>536</v>
      </c>
      <c r="C674" s="304">
        <v>0</v>
      </c>
      <c r="D674" s="307" t="s">
        <v>52</v>
      </c>
      <c r="E674" s="221"/>
      <c r="F674" s="221"/>
    </row>
    <row r="675" spans="1:5">
      <c r="A675" s="288">
        <v>20828</v>
      </c>
      <c r="B675" s="291" t="s">
        <v>537</v>
      </c>
      <c r="C675" s="290">
        <f>SUM(C676:C682)</f>
        <v>259</v>
      </c>
      <c r="D675" s="290">
        <f>SUM(D676:D682)</f>
        <v>276.5</v>
      </c>
      <c r="E675" s="221">
        <v>2</v>
      </c>
    </row>
    <row r="676" s="171" customFormat="1" spans="1:6">
      <c r="A676" s="288">
        <v>2082801</v>
      </c>
      <c r="B676" s="292" t="s">
        <v>63</v>
      </c>
      <c r="C676" s="304">
        <v>205</v>
      </c>
      <c r="D676" s="307">
        <v>225.5</v>
      </c>
      <c r="E676" s="221"/>
      <c r="F676" s="221"/>
    </row>
    <row r="677" s="171" customFormat="1" spans="1:6">
      <c r="A677" s="288">
        <v>2082802</v>
      </c>
      <c r="B677" s="292" t="s">
        <v>64</v>
      </c>
      <c r="C677" s="304">
        <v>0</v>
      </c>
      <c r="D677" s="307" t="s">
        <v>52</v>
      </c>
      <c r="E677" s="221"/>
      <c r="F677" s="221"/>
    </row>
    <row r="678" s="171" customFormat="1" spans="1:6">
      <c r="A678" s="288">
        <v>2082803</v>
      </c>
      <c r="B678" s="292" t="s">
        <v>65</v>
      </c>
      <c r="C678" s="304">
        <v>0</v>
      </c>
      <c r="D678" s="307" t="s">
        <v>52</v>
      </c>
      <c r="E678" s="221"/>
      <c r="F678" s="221"/>
    </row>
    <row r="679" s="171" customFormat="1" spans="1:6">
      <c r="A679" s="288">
        <v>2082804</v>
      </c>
      <c r="B679" s="292" t="s">
        <v>538</v>
      </c>
      <c r="C679" s="304">
        <v>54</v>
      </c>
      <c r="D679" s="307">
        <v>51</v>
      </c>
      <c r="E679" s="221"/>
      <c r="F679" s="221"/>
    </row>
    <row r="680" s="171" customFormat="1" spans="1:6">
      <c r="A680" s="288">
        <v>2082805</v>
      </c>
      <c r="B680" s="292" t="s">
        <v>539</v>
      </c>
      <c r="C680" s="304">
        <v>0</v>
      </c>
      <c r="D680" s="307" t="s">
        <v>52</v>
      </c>
      <c r="E680" s="221"/>
      <c r="F680" s="221"/>
    </row>
    <row r="681" s="171" customFormat="1" spans="1:6">
      <c r="A681" s="288">
        <v>2082850</v>
      </c>
      <c r="B681" s="292" t="s">
        <v>72</v>
      </c>
      <c r="C681" s="304">
        <v>0</v>
      </c>
      <c r="D681" s="307" t="s">
        <v>52</v>
      </c>
      <c r="E681" s="221"/>
      <c r="F681" s="221"/>
    </row>
    <row r="682" s="171" customFormat="1" ht="24" spans="1:6">
      <c r="A682" s="288">
        <v>2082899</v>
      </c>
      <c r="B682" s="292" t="s">
        <v>540</v>
      </c>
      <c r="C682" s="304">
        <v>0</v>
      </c>
      <c r="D682" s="307" t="s">
        <v>52</v>
      </c>
      <c r="E682" s="221"/>
      <c r="F682" s="221"/>
    </row>
    <row r="683" ht="24" spans="1:5">
      <c r="A683" s="288">
        <v>20830</v>
      </c>
      <c r="B683" s="291" t="s">
        <v>541</v>
      </c>
      <c r="C683" s="290">
        <f>SUM(C684:C685)</f>
        <v>0</v>
      </c>
      <c r="D683" s="290">
        <f>SUM(D684:D685)</f>
        <v>0</v>
      </c>
      <c r="E683" s="221">
        <v>2</v>
      </c>
    </row>
    <row r="684" s="171" customFormat="1" ht="24" spans="1:6">
      <c r="A684" s="288">
        <v>2083001</v>
      </c>
      <c r="B684" s="292" t="s">
        <v>542</v>
      </c>
      <c r="C684" s="304">
        <v>0</v>
      </c>
      <c r="D684" s="307" t="s">
        <v>52</v>
      </c>
      <c r="E684" s="221"/>
      <c r="F684" s="221"/>
    </row>
    <row r="685" s="171" customFormat="1" ht="24" spans="1:6">
      <c r="A685" s="288">
        <v>2083099</v>
      </c>
      <c r="B685" s="292" t="s">
        <v>543</v>
      </c>
      <c r="C685" s="304">
        <v>0</v>
      </c>
      <c r="D685" s="307" t="s">
        <v>52</v>
      </c>
      <c r="E685" s="221"/>
      <c r="F685" s="221"/>
    </row>
    <row r="686" ht="24" spans="1:5">
      <c r="A686" s="288">
        <v>20899</v>
      </c>
      <c r="B686" s="291" t="s">
        <v>544</v>
      </c>
      <c r="C686" s="290">
        <f>SUM(C687)</f>
        <v>1222</v>
      </c>
      <c r="D686" s="290">
        <f>SUM(D687)</f>
        <v>135</v>
      </c>
      <c r="E686" s="221">
        <v>2</v>
      </c>
    </row>
    <row r="687" s="171" customFormat="1" ht="24" spans="1:6">
      <c r="A687" s="288">
        <v>2089999</v>
      </c>
      <c r="B687" s="292" t="s">
        <v>545</v>
      </c>
      <c r="C687" s="304">
        <v>1222</v>
      </c>
      <c r="D687" s="307">
        <v>135</v>
      </c>
      <c r="E687" s="221"/>
      <c r="F687" s="221"/>
    </row>
    <row r="688" s="171" customFormat="1" spans="1:6">
      <c r="A688" s="288">
        <v>210</v>
      </c>
      <c r="B688" s="289" t="s">
        <v>546</v>
      </c>
      <c r="C688" s="306">
        <f>C689+C694+C708+C712+C724+C727+C731+C736+C740+C744+C747+C756+C758</f>
        <v>34190</v>
      </c>
      <c r="D688" s="306">
        <f>D689+D694+D708+D712+D724+D727+D731+D736+D740+D744+D747+D756+D758</f>
        <v>34843.9</v>
      </c>
      <c r="E688" s="221">
        <v>1</v>
      </c>
      <c r="F688" s="221"/>
    </row>
    <row r="689" spans="1:5">
      <c r="A689" s="288">
        <v>21001</v>
      </c>
      <c r="B689" s="291" t="s">
        <v>547</v>
      </c>
      <c r="C689" s="290">
        <f>SUM(C690:C693)</f>
        <v>11368</v>
      </c>
      <c r="D689" s="290">
        <f>SUM(D690:D693)</f>
        <v>12504.8</v>
      </c>
      <c r="E689" s="221">
        <v>2</v>
      </c>
    </row>
    <row r="690" s="171" customFormat="1" spans="1:6">
      <c r="A690" s="288">
        <v>2100101</v>
      </c>
      <c r="B690" s="292" t="s">
        <v>63</v>
      </c>
      <c r="C690" s="304">
        <v>11368</v>
      </c>
      <c r="D690" s="307">
        <v>12504.8</v>
      </c>
      <c r="E690" s="221"/>
      <c r="F690" s="221"/>
    </row>
    <row r="691" s="171" customFormat="1" spans="1:6">
      <c r="A691" s="288">
        <v>2100102</v>
      </c>
      <c r="B691" s="292" t="s">
        <v>64</v>
      </c>
      <c r="C691" s="304">
        <v>0</v>
      </c>
      <c r="D691" s="307" t="s">
        <v>52</v>
      </c>
      <c r="E691" s="221"/>
      <c r="F691" s="221"/>
    </row>
    <row r="692" s="171" customFormat="1" spans="1:6">
      <c r="A692" s="288">
        <v>2100103</v>
      </c>
      <c r="B692" s="292" t="s">
        <v>65</v>
      </c>
      <c r="C692" s="304">
        <v>0</v>
      </c>
      <c r="D692" s="307" t="s">
        <v>52</v>
      </c>
      <c r="E692" s="221"/>
      <c r="F692" s="221"/>
    </row>
    <row r="693" s="171" customFormat="1" ht="24" spans="1:6">
      <c r="A693" s="288">
        <v>2100199</v>
      </c>
      <c r="B693" s="292" t="s">
        <v>548</v>
      </c>
      <c r="C693" s="304">
        <v>0</v>
      </c>
      <c r="D693" s="307" t="s">
        <v>52</v>
      </c>
      <c r="E693" s="221"/>
      <c r="F693" s="221"/>
    </row>
    <row r="694" spans="1:5">
      <c r="A694" s="288">
        <v>21002</v>
      </c>
      <c r="B694" s="291" t="s">
        <v>549</v>
      </c>
      <c r="C694" s="290">
        <f>SUM(C695:C707)</f>
        <v>8608</v>
      </c>
      <c r="D694" s="290">
        <f>SUM(D695:D707)</f>
        <v>7857</v>
      </c>
      <c r="E694" s="221">
        <v>2</v>
      </c>
    </row>
    <row r="695" s="171" customFormat="1" spans="1:6">
      <c r="A695" s="288">
        <v>2100201</v>
      </c>
      <c r="B695" s="292" t="s">
        <v>550</v>
      </c>
      <c r="C695" s="304">
        <v>3456</v>
      </c>
      <c r="D695" s="308">
        <v>3796</v>
      </c>
      <c r="E695" s="221"/>
      <c r="F695" s="221"/>
    </row>
    <row r="696" s="171" customFormat="1" spans="1:6">
      <c r="A696" s="288">
        <v>2100202</v>
      </c>
      <c r="B696" s="292" t="s">
        <v>551</v>
      </c>
      <c r="C696" s="304">
        <v>1499</v>
      </c>
      <c r="D696" s="307">
        <v>1886</v>
      </c>
      <c r="E696" s="221"/>
      <c r="F696" s="221"/>
    </row>
    <row r="697" s="171" customFormat="1" spans="1:6">
      <c r="A697" s="288">
        <v>2100203</v>
      </c>
      <c r="B697" s="292" t="s">
        <v>552</v>
      </c>
      <c r="C697" s="304">
        <v>0</v>
      </c>
      <c r="D697" s="307" t="s">
        <v>52</v>
      </c>
      <c r="E697" s="221"/>
      <c r="F697" s="221"/>
    </row>
    <row r="698" s="171" customFormat="1" spans="1:6">
      <c r="A698" s="288">
        <v>2100204</v>
      </c>
      <c r="B698" s="292" t="s">
        <v>553</v>
      </c>
      <c r="C698" s="304">
        <v>0</v>
      </c>
      <c r="D698" s="307" t="s">
        <v>52</v>
      </c>
      <c r="E698" s="221"/>
      <c r="F698" s="221"/>
    </row>
    <row r="699" s="171" customFormat="1" spans="1:6">
      <c r="A699" s="288">
        <v>2100205</v>
      </c>
      <c r="B699" s="292" t="s">
        <v>554</v>
      </c>
      <c r="C699" s="304">
        <v>0</v>
      </c>
      <c r="D699" s="307" t="s">
        <v>52</v>
      </c>
      <c r="E699" s="221"/>
      <c r="F699" s="221"/>
    </row>
    <row r="700" s="171" customFormat="1" spans="1:6">
      <c r="A700" s="288">
        <v>2100206</v>
      </c>
      <c r="B700" s="292" t="s">
        <v>555</v>
      </c>
      <c r="C700" s="304">
        <v>1348</v>
      </c>
      <c r="D700" s="307">
        <v>1500</v>
      </c>
      <c r="E700" s="221"/>
      <c r="F700" s="221"/>
    </row>
    <row r="701" s="171" customFormat="1" spans="1:6">
      <c r="A701" s="288">
        <v>2100207</v>
      </c>
      <c r="B701" s="292" t="s">
        <v>556</v>
      </c>
      <c r="C701" s="304">
        <v>0</v>
      </c>
      <c r="D701" s="307" t="s">
        <v>52</v>
      </c>
      <c r="E701" s="221"/>
      <c r="F701" s="221"/>
    </row>
    <row r="702" s="171" customFormat="1" spans="1:6">
      <c r="A702" s="288">
        <v>2100208</v>
      </c>
      <c r="B702" s="292" t="s">
        <v>557</v>
      </c>
      <c r="C702" s="304">
        <v>0</v>
      </c>
      <c r="D702" s="307" t="s">
        <v>52</v>
      </c>
      <c r="E702" s="221"/>
      <c r="F702" s="221"/>
    </row>
    <row r="703" s="171" customFormat="1" spans="1:6">
      <c r="A703" s="288">
        <v>2100209</v>
      </c>
      <c r="B703" s="292" t="s">
        <v>558</v>
      </c>
      <c r="C703" s="304">
        <v>0</v>
      </c>
      <c r="D703" s="307" t="s">
        <v>52</v>
      </c>
      <c r="E703" s="221"/>
      <c r="F703" s="221"/>
    </row>
    <row r="704" s="171" customFormat="1" spans="1:6">
      <c r="A704" s="288">
        <v>2100210</v>
      </c>
      <c r="B704" s="292" t="s">
        <v>559</v>
      </c>
      <c r="C704" s="304">
        <v>0</v>
      </c>
      <c r="D704" s="307" t="s">
        <v>52</v>
      </c>
      <c r="E704" s="221"/>
      <c r="F704" s="221"/>
    </row>
    <row r="705" s="171" customFormat="1" spans="1:6">
      <c r="A705" s="288">
        <v>2100211</v>
      </c>
      <c r="B705" s="292" t="s">
        <v>560</v>
      </c>
      <c r="C705" s="304">
        <v>0</v>
      </c>
      <c r="D705" s="307" t="s">
        <v>52</v>
      </c>
      <c r="E705" s="221"/>
      <c r="F705" s="221"/>
    </row>
    <row r="706" s="171" customFormat="1" spans="1:6">
      <c r="A706" s="288">
        <v>2100212</v>
      </c>
      <c r="B706" s="292" t="s">
        <v>561</v>
      </c>
      <c r="C706" s="304">
        <v>0</v>
      </c>
      <c r="D706" s="307" t="s">
        <v>52</v>
      </c>
      <c r="E706" s="221"/>
      <c r="F706" s="221"/>
    </row>
    <row r="707" s="171" customFormat="1" spans="1:6">
      <c r="A707" s="288">
        <v>2100299</v>
      </c>
      <c r="B707" s="292" t="s">
        <v>562</v>
      </c>
      <c r="C707" s="304">
        <v>2305</v>
      </c>
      <c r="D707" s="307">
        <v>675</v>
      </c>
      <c r="E707" s="221"/>
      <c r="F707" s="221"/>
    </row>
    <row r="708" spans="1:5">
      <c r="A708" s="288">
        <v>21003</v>
      </c>
      <c r="B708" s="291" t="s">
        <v>563</v>
      </c>
      <c r="C708" s="290">
        <f>SUM(C709:C711)</f>
        <v>2889</v>
      </c>
      <c r="D708" s="290">
        <f>SUM(D709:D711)</f>
        <v>3576</v>
      </c>
      <c r="E708" s="221">
        <v>2</v>
      </c>
    </row>
    <row r="709" s="171" customFormat="1" spans="1:6">
      <c r="A709" s="288">
        <v>2100301</v>
      </c>
      <c r="B709" s="292" t="s">
        <v>564</v>
      </c>
      <c r="C709" s="304">
        <v>0</v>
      </c>
      <c r="D709" s="307">
        <v>0</v>
      </c>
      <c r="E709" s="221"/>
      <c r="F709" s="221"/>
    </row>
    <row r="710" s="171" customFormat="1" spans="1:6">
      <c r="A710" s="288">
        <v>2100302</v>
      </c>
      <c r="B710" s="292" t="s">
        <v>565</v>
      </c>
      <c r="C710" s="304">
        <v>2105</v>
      </c>
      <c r="D710" s="307">
        <v>2800</v>
      </c>
      <c r="E710" s="221"/>
      <c r="F710" s="221"/>
    </row>
    <row r="711" s="171" customFormat="1" ht="24" spans="1:6">
      <c r="A711" s="288">
        <v>2100399</v>
      </c>
      <c r="B711" s="292" t="s">
        <v>566</v>
      </c>
      <c r="C711" s="304">
        <v>784</v>
      </c>
      <c r="D711" s="307">
        <v>776</v>
      </c>
      <c r="E711" s="221"/>
      <c r="F711" s="221"/>
    </row>
    <row r="712" spans="1:5">
      <c r="A712" s="288">
        <v>21004</v>
      </c>
      <c r="B712" s="291" t="s">
        <v>567</v>
      </c>
      <c r="C712" s="290">
        <f>SUM(C713:C723)</f>
        <v>3553</v>
      </c>
      <c r="D712" s="290">
        <f>SUM(D713:D723)</f>
        <v>3066</v>
      </c>
      <c r="E712" s="221">
        <v>2</v>
      </c>
    </row>
    <row r="713" s="171" customFormat="1" spans="1:6">
      <c r="A713" s="288">
        <v>2100401</v>
      </c>
      <c r="B713" s="292" t="s">
        <v>568</v>
      </c>
      <c r="C713" s="304">
        <v>260</v>
      </c>
      <c r="D713" s="307">
        <v>300</v>
      </c>
      <c r="E713" s="221"/>
      <c r="F713" s="221"/>
    </row>
    <row r="714" s="171" customFormat="1" spans="1:6">
      <c r="A714" s="288">
        <v>2100402</v>
      </c>
      <c r="B714" s="292" t="s">
        <v>569</v>
      </c>
      <c r="C714" s="304">
        <v>0</v>
      </c>
      <c r="D714" s="307" t="s">
        <v>52</v>
      </c>
      <c r="E714" s="221"/>
      <c r="F714" s="221"/>
    </row>
    <row r="715" s="171" customFormat="1" spans="1:6">
      <c r="A715" s="288">
        <v>2100403</v>
      </c>
      <c r="B715" s="292" t="s">
        <v>570</v>
      </c>
      <c r="C715" s="304">
        <v>0</v>
      </c>
      <c r="D715" s="307" t="s">
        <v>52</v>
      </c>
      <c r="E715" s="221"/>
      <c r="F715" s="221"/>
    </row>
    <row r="716" s="171" customFormat="1" spans="1:6">
      <c r="A716" s="288">
        <v>2100404</v>
      </c>
      <c r="B716" s="292" t="s">
        <v>571</v>
      </c>
      <c r="C716" s="304">
        <v>0</v>
      </c>
      <c r="D716" s="307" t="s">
        <v>52</v>
      </c>
      <c r="E716" s="221"/>
      <c r="F716" s="221"/>
    </row>
    <row r="717" s="171" customFormat="1" spans="1:6">
      <c r="A717" s="288">
        <v>2100405</v>
      </c>
      <c r="B717" s="292" t="s">
        <v>572</v>
      </c>
      <c r="C717" s="304">
        <v>0</v>
      </c>
      <c r="D717" s="307" t="s">
        <v>52</v>
      </c>
      <c r="E717" s="221"/>
      <c r="F717" s="221"/>
    </row>
    <row r="718" s="171" customFormat="1" spans="1:6">
      <c r="A718" s="288">
        <v>2100406</v>
      </c>
      <c r="B718" s="292" t="s">
        <v>573</v>
      </c>
      <c r="C718" s="304">
        <v>0</v>
      </c>
      <c r="D718" s="307" t="s">
        <v>52</v>
      </c>
      <c r="E718" s="221"/>
      <c r="F718" s="221"/>
    </row>
    <row r="719" s="171" customFormat="1" ht="24" spans="1:6">
      <c r="A719" s="288">
        <v>2100407</v>
      </c>
      <c r="B719" s="292" t="s">
        <v>574</v>
      </c>
      <c r="C719" s="304">
        <v>0</v>
      </c>
      <c r="D719" s="307" t="s">
        <v>52</v>
      </c>
      <c r="E719" s="221"/>
      <c r="F719" s="221"/>
    </row>
    <row r="720" s="171" customFormat="1" spans="1:6">
      <c r="A720" s="288">
        <v>2100408</v>
      </c>
      <c r="B720" s="292" t="s">
        <v>575</v>
      </c>
      <c r="C720" s="304">
        <v>2811</v>
      </c>
      <c r="D720" s="307">
        <v>2484</v>
      </c>
      <c r="E720" s="221"/>
      <c r="F720" s="221"/>
    </row>
    <row r="721" s="171" customFormat="1" spans="1:6">
      <c r="A721" s="288">
        <v>2100409</v>
      </c>
      <c r="B721" s="292" t="s">
        <v>576</v>
      </c>
      <c r="C721" s="304">
        <v>267</v>
      </c>
      <c r="D721" s="307">
        <v>100</v>
      </c>
      <c r="E721" s="221"/>
      <c r="F721" s="221"/>
    </row>
    <row r="722" s="171" customFormat="1" ht="24" spans="1:6">
      <c r="A722" s="288">
        <v>2100410</v>
      </c>
      <c r="B722" s="292" t="s">
        <v>577</v>
      </c>
      <c r="C722" s="304">
        <v>61</v>
      </c>
      <c r="D722" s="307">
        <v>30</v>
      </c>
      <c r="E722" s="221"/>
      <c r="F722" s="221"/>
    </row>
    <row r="723" s="171" customFormat="1" spans="1:6">
      <c r="A723" s="288">
        <v>2100499</v>
      </c>
      <c r="B723" s="292" t="s">
        <v>578</v>
      </c>
      <c r="C723" s="304">
        <v>154</v>
      </c>
      <c r="D723" s="307">
        <v>152</v>
      </c>
      <c r="E723" s="221"/>
      <c r="F723" s="221"/>
    </row>
    <row r="724" spans="1:5">
      <c r="A724" s="288">
        <v>21006</v>
      </c>
      <c r="B724" s="291" t="s">
        <v>579</v>
      </c>
      <c r="C724" s="290">
        <f>SUM(C725:C726)</f>
        <v>0</v>
      </c>
      <c r="D724" s="290">
        <f>SUM(D725:D726)</f>
        <v>0</v>
      </c>
      <c r="E724" s="221">
        <v>2</v>
      </c>
    </row>
    <row r="725" s="171" customFormat="1" spans="1:6">
      <c r="A725" s="288">
        <v>2100601</v>
      </c>
      <c r="B725" s="292" t="s">
        <v>580</v>
      </c>
      <c r="C725" s="304">
        <v>0</v>
      </c>
      <c r="D725" s="307">
        <v>0</v>
      </c>
      <c r="E725" s="221"/>
      <c r="F725" s="221"/>
    </row>
    <row r="726" s="171" customFormat="1" spans="1:6">
      <c r="A726" s="288">
        <v>2100699</v>
      </c>
      <c r="B726" s="292" t="s">
        <v>581</v>
      </c>
      <c r="C726" s="304">
        <v>0</v>
      </c>
      <c r="D726" s="307" t="s">
        <v>52</v>
      </c>
      <c r="E726" s="221"/>
      <c r="F726" s="221"/>
    </row>
    <row r="727" spans="1:5">
      <c r="A727" s="288">
        <v>21007</v>
      </c>
      <c r="B727" s="291" t="s">
        <v>582</v>
      </c>
      <c r="C727" s="290">
        <f>SUM(C728:C730)</f>
        <v>553</v>
      </c>
      <c r="D727" s="290">
        <f>SUM(D728:D730)</f>
        <v>547</v>
      </c>
      <c r="E727" s="221">
        <v>2</v>
      </c>
    </row>
    <row r="728" s="171" customFormat="1" spans="1:6">
      <c r="A728" s="288">
        <v>2100716</v>
      </c>
      <c r="B728" s="292" t="s">
        <v>583</v>
      </c>
      <c r="C728" s="304">
        <v>0</v>
      </c>
      <c r="D728" s="307" t="s">
        <v>52</v>
      </c>
      <c r="E728" s="221"/>
      <c r="F728" s="221"/>
    </row>
    <row r="729" s="171" customFormat="1" spans="1:6">
      <c r="A729" s="288">
        <v>2100717</v>
      </c>
      <c r="B729" s="292" t="s">
        <v>584</v>
      </c>
      <c r="C729" s="304">
        <v>489</v>
      </c>
      <c r="D729" s="307">
        <v>488</v>
      </c>
      <c r="E729" s="221"/>
      <c r="F729" s="221"/>
    </row>
    <row r="730" s="171" customFormat="1" ht="24" spans="1:6">
      <c r="A730" s="288">
        <v>2100799</v>
      </c>
      <c r="B730" s="292" t="s">
        <v>585</v>
      </c>
      <c r="C730" s="304">
        <v>64</v>
      </c>
      <c r="D730" s="307">
        <v>59</v>
      </c>
      <c r="E730" s="221"/>
      <c r="F730" s="221"/>
    </row>
    <row r="731" spans="1:5">
      <c r="A731" s="288">
        <v>21011</v>
      </c>
      <c r="B731" s="291" t="s">
        <v>586</v>
      </c>
      <c r="C731" s="290">
        <f>SUM(C732:C735)</f>
        <v>0</v>
      </c>
      <c r="D731" s="290">
        <f>SUM(D732:D735)</f>
        <v>0</v>
      </c>
      <c r="E731" s="221">
        <v>2</v>
      </c>
    </row>
    <row r="732" s="171" customFormat="1" spans="1:6">
      <c r="A732" s="288">
        <v>2101101</v>
      </c>
      <c r="B732" s="292" t="s">
        <v>587</v>
      </c>
      <c r="C732" s="304">
        <v>0</v>
      </c>
      <c r="D732" s="307" t="s">
        <v>52</v>
      </c>
      <c r="E732" s="221"/>
      <c r="F732" s="221"/>
    </row>
    <row r="733" s="171" customFormat="1" spans="1:6">
      <c r="A733" s="288">
        <v>2101102</v>
      </c>
      <c r="B733" s="292" t="s">
        <v>588</v>
      </c>
      <c r="C733" s="304">
        <v>0</v>
      </c>
      <c r="D733" s="307" t="s">
        <v>52</v>
      </c>
      <c r="E733" s="221"/>
      <c r="F733" s="221"/>
    </row>
    <row r="734" s="171" customFormat="1" spans="1:6">
      <c r="A734" s="288">
        <v>2101103</v>
      </c>
      <c r="B734" s="292" t="s">
        <v>589</v>
      </c>
      <c r="C734" s="304">
        <v>0</v>
      </c>
      <c r="D734" s="307" t="s">
        <v>52</v>
      </c>
      <c r="E734" s="221"/>
      <c r="F734" s="221"/>
    </row>
    <row r="735" s="171" customFormat="1" ht="24" spans="1:6">
      <c r="A735" s="288">
        <v>2101199</v>
      </c>
      <c r="B735" s="292" t="s">
        <v>590</v>
      </c>
      <c r="C735" s="304">
        <v>0</v>
      </c>
      <c r="D735" s="307">
        <v>0</v>
      </c>
      <c r="E735" s="221"/>
      <c r="F735" s="221"/>
    </row>
    <row r="736" ht="24" spans="1:5">
      <c r="A736" s="288">
        <v>21012</v>
      </c>
      <c r="B736" s="291" t="s">
        <v>591</v>
      </c>
      <c r="C736" s="290">
        <f>SUM(C737:C739)</f>
        <v>4530</v>
      </c>
      <c r="D736" s="290">
        <f>SUM(D737:D739)</f>
        <v>4634</v>
      </c>
      <c r="E736" s="221">
        <v>2</v>
      </c>
    </row>
    <row r="737" s="171" customFormat="1" ht="24" spans="1:6">
      <c r="A737" s="288">
        <v>2101201</v>
      </c>
      <c r="B737" s="292" t="s">
        <v>592</v>
      </c>
      <c r="C737" s="304">
        <v>4516</v>
      </c>
      <c r="D737" s="307">
        <v>4622</v>
      </c>
      <c r="E737" s="221"/>
      <c r="F737" s="221"/>
    </row>
    <row r="738" s="171" customFormat="1" ht="24" spans="1:6">
      <c r="A738" s="288">
        <v>2101202</v>
      </c>
      <c r="B738" s="292" t="s">
        <v>593</v>
      </c>
      <c r="C738" s="304">
        <v>14</v>
      </c>
      <c r="D738" s="307">
        <v>12</v>
      </c>
      <c r="E738" s="221"/>
      <c r="F738" s="221"/>
    </row>
    <row r="739" s="171" customFormat="1" ht="24" spans="1:6">
      <c r="A739" s="288">
        <v>2101299</v>
      </c>
      <c r="B739" s="292" t="s">
        <v>594</v>
      </c>
      <c r="C739" s="304">
        <v>0</v>
      </c>
      <c r="D739" s="307" t="s">
        <v>52</v>
      </c>
      <c r="E739" s="221"/>
      <c r="F739" s="221"/>
    </row>
    <row r="740" spans="1:5">
      <c r="A740" s="288">
        <v>21013</v>
      </c>
      <c r="B740" s="291" t="s">
        <v>595</v>
      </c>
      <c r="C740" s="290">
        <f>SUM(C741:C743)</f>
        <v>902</v>
      </c>
      <c r="D740" s="290">
        <f>SUM(D741:D743)</f>
        <v>902</v>
      </c>
      <c r="E740" s="221">
        <v>2</v>
      </c>
    </row>
    <row r="741" s="171" customFormat="1" spans="1:6">
      <c r="A741" s="288">
        <v>2101301</v>
      </c>
      <c r="B741" s="292" t="s">
        <v>596</v>
      </c>
      <c r="C741" s="304">
        <v>0</v>
      </c>
      <c r="D741" s="307" t="s">
        <v>52</v>
      </c>
      <c r="E741" s="221"/>
      <c r="F741" s="221"/>
    </row>
    <row r="742" s="171" customFormat="1" spans="1:6">
      <c r="A742" s="288">
        <v>2101302</v>
      </c>
      <c r="B742" s="292" t="s">
        <v>597</v>
      </c>
      <c r="C742" s="304">
        <v>0</v>
      </c>
      <c r="D742" s="307" t="s">
        <v>52</v>
      </c>
      <c r="E742" s="221"/>
      <c r="F742" s="221"/>
    </row>
    <row r="743" s="171" customFormat="1" spans="1:6">
      <c r="A743" s="288">
        <v>2101399</v>
      </c>
      <c r="B743" s="292" t="s">
        <v>598</v>
      </c>
      <c r="C743" s="304">
        <v>902</v>
      </c>
      <c r="D743" s="307">
        <v>902</v>
      </c>
      <c r="E743" s="221"/>
      <c r="F743" s="221"/>
    </row>
    <row r="744" spans="1:5">
      <c r="A744" s="288">
        <v>21014</v>
      </c>
      <c r="B744" s="291" t="s">
        <v>599</v>
      </c>
      <c r="C744" s="290">
        <f>SUM(C745:C746)</f>
        <v>14</v>
      </c>
      <c r="D744" s="290">
        <f>SUM(D745:D746)</f>
        <v>12</v>
      </c>
      <c r="E744" s="221">
        <v>2</v>
      </c>
    </row>
    <row r="745" s="171" customFormat="1" spans="1:6">
      <c r="A745" s="288">
        <v>2101401</v>
      </c>
      <c r="B745" s="292" t="s">
        <v>600</v>
      </c>
      <c r="C745" s="304">
        <v>14</v>
      </c>
      <c r="D745" s="307">
        <v>12</v>
      </c>
      <c r="E745" s="221"/>
      <c r="F745" s="221"/>
    </row>
    <row r="746" s="171" customFormat="1" ht="24" spans="1:6">
      <c r="A746" s="288">
        <v>2101499</v>
      </c>
      <c r="B746" s="292" t="s">
        <v>601</v>
      </c>
      <c r="C746" s="304">
        <v>0</v>
      </c>
      <c r="D746" s="307">
        <v>0</v>
      </c>
      <c r="E746" s="221"/>
      <c r="F746" s="221"/>
    </row>
    <row r="747" spans="1:5">
      <c r="A747" s="288">
        <v>21015</v>
      </c>
      <c r="B747" s="291" t="s">
        <v>602</v>
      </c>
      <c r="C747" s="290">
        <f>SUM(C748:C755)</f>
        <v>1622</v>
      </c>
      <c r="D747" s="290">
        <f>SUM(D748:D755)</f>
        <v>1628.1</v>
      </c>
      <c r="E747" s="221">
        <v>2</v>
      </c>
    </row>
    <row r="748" s="171" customFormat="1" spans="1:6">
      <c r="A748" s="288">
        <v>2101501</v>
      </c>
      <c r="B748" s="292" t="s">
        <v>63</v>
      </c>
      <c r="C748" s="304">
        <v>401</v>
      </c>
      <c r="D748" s="307">
        <v>441.1</v>
      </c>
      <c r="E748" s="221"/>
      <c r="F748" s="221"/>
    </row>
    <row r="749" s="171" customFormat="1" spans="1:6">
      <c r="A749" s="288">
        <v>2101502</v>
      </c>
      <c r="B749" s="292" t="s">
        <v>64</v>
      </c>
      <c r="C749" s="304">
        <v>0</v>
      </c>
      <c r="D749" s="307" t="s">
        <v>52</v>
      </c>
      <c r="E749" s="221"/>
      <c r="F749" s="221"/>
    </row>
    <row r="750" s="171" customFormat="1" spans="1:6">
      <c r="A750" s="288">
        <v>2101503</v>
      </c>
      <c r="B750" s="292" t="s">
        <v>65</v>
      </c>
      <c r="C750" s="304">
        <v>0</v>
      </c>
      <c r="D750" s="307" t="s">
        <v>52</v>
      </c>
      <c r="E750" s="221"/>
      <c r="F750" s="221"/>
    </row>
    <row r="751" s="171" customFormat="1" spans="1:6">
      <c r="A751" s="288">
        <v>2101504</v>
      </c>
      <c r="B751" s="292" t="s">
        <v>104</v>
      </c>
      <c r="C751" s="304">
        <v>0</v>
      </c>
      <c r="D751" s="307" t="s">
        <v>52</v>
      </c>
      <c r="E751" s="221"/>
      <c r="F751" s="221"/>
    </row>
    <row r="752" s="171" customFormat="1" spans="1:6">
      <c r="A752" s="288">
        <v>2101505</v>
      </c>
      <c r="B752" s="292" t="s">
        <v>603</v>
      </c>
      <c r="C752" s="304">
        <v>0</v>
      </c>
      <c r="D752" s="307" t="s">
        <v>52</v>
      </c>
      <c r="E752" s="221"/>
      <c r="F752" s="221"/>
    </row>
    <row r="753" s="171" customFormat="1" spans="1:6">
      <c r="A753" s="288">
        <v>2101506</v>
      </c>
      <c r="B753" s="292" t="s">
        <v>604</v>
      </c>
      <c r="C753" s="304">
        <v>0</v>
      </c>
      <c r="D753" s="307" t="s">
        <v>52</v>
      </c>
      <c r="E753" s="221"/>
      <c r="F753" s="221"/>
    </row>
    <row r="754" s="171" customFormat="1" spans="1:6">
      <c r="A754" s="288">
        <v>2101550</v>
      </c>
      <c r="B754" s="292" t="s">
        <v>72</v>
      </c>
      <c r="C754" s="304">
        <v>0</v>
      </c>
      <c r="D754" s="307" t="s">
        <v>52</v>
      </c>
      <c r="E754" s="221"/>
      <c r="F754" s="221"/>
    </row>
    <row r="755" s="171" customFormat="1" ht="24" spans="1:6">
      <c r="A755" s="288">
        <v>2101599</v>
      </c>
      <c r="B755" s="292" t="s">
        <v>605</v>
      </c>
      <c r="C755" s="304">
        <v>1221</v>
      </c>
      <c r="D755" s="307">
        <v>1187</v>
      </c>
      <c r="E755" s="221"/>
      <c r="F755" s="221"/>
    </row>
    <row r="756" spans="1:5">
      <c r="A756" s="288">
        <v>21016</v>
      </c>
      <c r="B756" s="291" t="s">
        <v>606</v>
      </c>
      <c r="C756" s="290">
        <f>C757</f>
        <v>5</v>
      </c>
      <c r="D756" s="290">
        <f>D757</f>
        <v>0</v>
      </c>
      <c r="E756" s="221">
        <v>2</v>
      </c>
    </row>
    <row r="757" s="171" customFormat="1" spans="1:6">
      <c r="A757" s="288">
        <v>2101601</v>
      </c>
      <c r="B757" s="292" t="s">
        <v>607</v>
      </c>
      <c r="C757" s="304">
        <v>5</v>
      </c>
      <c r="D757" s="307">
        <v>0</v>
      </c>
      <c r="E757" s="221"/>
      <c r="F757" s="221"/>
    </row>
    <row r="758" spans="1:5">
      <c r="A758" s="288">
        <v>21099</v>
      </c>
      <c r="B758" s="291" t="s">
        <v>608</v>
      </c>
      <c r="C758" s="290">
        <f>SUM(C759)</f>
        <v>146</v>
      </c>
      <c r="D758" s="290">
        <f>SUM(D759)</f>
        <v>117</v>
      </c>
      <c r="E758" s="221">
        <v>2</v>
      </c>
    </row>
    <row r="759" s="171" customFormat="1" spans="1:6">
      <c r="A759" s="288">
        <v>2109999</v>
      </c>
      <c r="B759" s="292" t="s">
        <v>609</v>
      </c>
      <c r="C759" s="304">
        <v>146</v>
      </c>
      <c r="D759" s="307">
        <v>117</v>
      </c>
      <c r="E759" s="221"/>
      <c r="F759" s="221"/>
    </row>
    <row r="760" s="171" customFormat="1" spans="1:6">
      <c r="A760" s="288">
        <v>211</v>
      </c>
      <c r="B760" s="289" t="s">
        <v>610</v>
      </c>
      <c r="C760" s="306">
        <f>C761+C771+C775+C784+C789+C796+C802+C805+C808+C810+C812+C818+C820+C822+C837</f>
        <v>19578</v>
      </c>
      <c r="D760" s="306">
        <f>D761+D771+D775+D784+D789+D796+D802+D805+D808+D810+D812+D818+D820+D822+D837</f>
        <v>21614.09</v>
      </c>
      <c r="E760" s="221">
        <v>1</v>
      </c>
      <c r="F760" s="221"/>
    </row>
    <row r="761" spans="1:5">
      <c r="A761" s="288">
        <v>21101</v>
      </c>
      <c r="B761" s="291" t="s">
        <v>611</v>
      </c>
      <c r="C761" s="290">
        <f>SUM(C762:C770)</f>
        <v>243</v>
      </c>
      <c r="D761" s="290">
        <f>SUM(D762:D770)</f>
        <v>246.9</v>
      </c>
      <c r="E761" s="221">
        <v>2</v>
      </c>
    </row>
    <row r="762" s="171" customFormat="1" spans="1:6">
      <c r="A762" s="288">
        <v>2110101</v>
      </c>
      <c r="B762" s="292" t="s">
        <v>63</v>
      </c>
      <c r="C762" s="304">
        <v>39</v>
      </c>
      <c r="D762" s="306">
        <v>42.9</v>
      </c>
      <c r="E762" s="221"/>
      <c r="F762" s="221"/>
    </row>
    <row r="763" s="171" customFormat="1" spans="1:6">
      <c r="A763" s="288">
        <v>2110102</v>
      </c>
      <c r="B763" s="292" t="s">
        <v>64</v>
      </c>
      <c r="C763" s="304">
        <v>0</v>
      </c>
      <c r="D763" s="306" t="s">
        <v>52</v>
      </c>
      <c r="E763" s="221"/>
      <c r="F763" s="221"/>
    </row>
    <row r="764" s="171" customFormat="1" spans="1:6">
      <c r="A764" s="288">
        <v>2110103</v>
      </c>
      <c r="B764" s="292" t="s">
        <v>65</v>
      </c>
      <c r="C764" s="304">
        <v>0</v>
      </c>
      <c r="D764" s="306" t="s">
        <v>52</v>
      </c>
      <c r="E764" s="221"/>
      <c r="F764" s="221"/>
    </row>
    <row r="765" s="171" customFormat="1" spans="1:6">
      <c r="A765" s="288">
        <v>2110104</v>
      </c>
      <c r="B765" s="292" t="s">
        <v>612</v>
      </c>
      <c r="C765" s="304">
        <v>0</v>
      </c>
      <c r="D765" s="306" t="s">
        <v>52</v>
      </c>
      <c r="E765" s="221"/>
      <c r="F765" s="221"/>
    </row>
    <row r="766" s="171" customFormat="1" ht="24" spans="1:6">
      <c r="A766" s="288">
        <v>2110105</v>
      </c>
      <c r="B766" s="292" t="s">
        <v>613</v>
      </c>
      <c r="C766" s="304">
        <v>0</v>
      </c>
      <c r="D766" s="306" t="s">
        <v>52</v>
      </c>
      <c r="E766" s="221"/>
      <c r="F766" s="221"/>
    </row>
    <row r="767" s="171" customFormat="1" ht="24" spans="1:6">
      <c r="A767" s="288">
        <v>2110106</v>
      </c>
      <c r="B767" s="292" t="s">
        <v>614</v>
      </c>
      <c r="C767" s="304">
        <v>0</v>
      </c>
      <c r="D767" s="306" t="s">
        <v>52</v>
      </c>
      <c r="E767" s="221"/>
      <c r="F767" s="221"/>
    </row>
    <row r="768" s="171" customFormat="1" ht="24" spans="1:6">
      <c r="A768" s="288">
        <v>2110107</v>
      </c>
      <c r="B768" s="292" t="s">
        <v>615</v>
      </c>
      <c r="C768" s="304">
        <v>0</v>
      </c>
      <c r="D768" s="306" t="s">
        <v>52</v>
      </c>
      <c r="E768" s="221"/>
      <c r="F768" s="221"/>
    </row>
    <row r="769" s="171" customFormat="1" ht="24" spans="1:6">
      <c r="A769" s="288">
        <v>2110108</v>
      </c>
      <c r="B769" s="292" t="s">
        <v>616</v>
      </c>
      <c r="C769" s="304">
        <v>0</v>
      </c>
      <c r="D769" s="306" t="s">
        <v>52</v>
      </c>
      <c r="E769" s="221"/>
      <c r="F769" s="221"/>
    </row>
    <row r="770" s="171" customFormat="1" ht="24" spans="1:6">
      <c r="A770" s="288">
        <v>2110199</v>
      </c>
      <c r="B770" s="292" t="s">
        <v>617</v>
      </c>
      <c r="C770" s="306">
        <v>204</v>
      </c>
      <c r="D770" s="306">
        <v>204</v>
      </c>
      <c r="E770" s="221"/>
      <c r="F770" s="221"/>
    </row>
    <row r="771" spans="1:5">
      <c r="A771" s="288">
        <v>21102</v>
      </c>
      <c r="B771" s="291" t="s">
        <v>618</v>
      </c>
      <c r="C771" s="304">
        <v>0</v>
      </c>
      <c r="D771" s="290">
        <v>0</v>
      </c>
      <c r="E771" s="221">
        <v>2</v>
      </c>
    </row>
    <row r="772" s="171" customFormat="1" ht="24" spans="1:6">
      <c r="A772" s="288">
        <v>2110203</v>
      </c>
      <c r="B772" s="292" t="s">
        <v>619</v>
      </c>
      <c r="C772" s="304">
        <v>0</v>
      </c>
      <c r="D772" s="306" t="s">
        <v>52</v>
      </c>
      <c r="E772" s="221"/>
      <c r="F772" s="221"/>
    </row>
    <row r="773" s="171" customFormat="1" spans="1:6">
      <c r="A773" s="288">
        <v>2110204</v>
      </c>
      <c r="B773" s="292" t="s">
        <v>620</v>
      </c>
      <c r="C773" s="304">
        <v>0</v>
      </c>
      <c r="D773" s="306" t="s">
        <v>52</v>
      </c>
      <c r="E773" s="221"/>
      <c r="F773" s="221"/>
    </row>
    <row r="774" s="171" customFormat="1" ht="24" spans="1:6">
      <c r="A774" s="288">
        <v>2110299</v>
      </c>
      <c r="B774" s="292" t="s">
        <v>621</v>
      </c>
      <c r="C774" s="304">
        <v>0</v>
      </c>
      <c r="D774" s="306" t="s">
        <v>52</v>
      </c>
      <c r="E774" s="221"/>
      <c r="F774" s="221"/>
    </row>
    <row r="775" spans="1:5">
      <c r="A775" s="288">
        <v>21103</v>
      </c>
      <c r="B775" s="291" t="s">
        <v>622</v>
      </c>
      <c r="C775" s="290">
        <f>SUM(C776:C783)</f>
        <v>12094</v>
      </c>
      <c r="D775" s="290">
        <f>SUM(D776:D783)</f>
        <v>12825</v>
      </c>
      <c r="E775" s="221">
        <v>2</v>
      </c>
    </row>
    <row r="776" s="171" customFormat="1" spans="1:6">
      <c r="A776" s="288">
        <v>2110301</v>
      </c>
      <c r="B776" s="292" t="s">
        <v>623</v>
      </c>
      <c r="C776" s="304">
        <v>320</v>
      </c>
      <c r="D776" s="306">
        <v>320</v>
      </c>
      <c r="E776" s="221"/>
      <c r="F776" s="221"/>
    </row>
    <row r="777" s="171" customFormat="1" spans="1:6">
      <c r="A777" s="288">
        <v>2110302</v>
      </c>
      <c r="B777" s="292" t="s">
        <v>624</v>
      </c>
      <c r="C777" s="304">
        <v>7739</v>
      </c>
      <c r="D777" s="306">
        <v>8000</v>
      </c>
      <c r="E777" s="221"/>
      <c r="F777" s="221"/>
    </row>
    <row r="778" s="171" customFormat="1" spans="1:6">
      <c r="A778" s="288">
        <v>2110303</v>
      </c>
      <c r="B778" s="292" t="s">
        <v>625</v>
      </c>
      <c r="C778" s="304">
        <v>5</v>
      </c>
      <c r="D778" s="306">
        <v>5</v>
      </c>
      <c r="E778" s="221"/>
      <c r="F778" s="221"/>
    </row>
    <row r="779" s="171" customFormat="1" spans="1:6">
      <c r="A779" s="288">
        <v>2110304</v>
      </c>
      <c r="B779" s="292" t="s">
        <v>626</v>
      </c>
      <c r="C779" s="304">
        <v>4030</v>
      </c>
      <c r="D779" s="306">
        <v>4500</v>
      </c>
      <c r="E779" s="221"/>
      <c r="F779" s="221"/>
    </row>
    <row r="780" s="171" customFormat="1" ht="24" spans="1:6">
      <c r="A780" s="288">
        <v>2110305</v>
      </c>
      <c r="B780" s="292" t="s">
        <v>627</v>
      </c>
      <c r="C780" s="304">
        <v>0</v>
      </c>
      <c r="D780" s="306" t="s">
        <v>52</v>
      </c>
      <c r="E780" s="221"/>
      <c r="F780" s="221"/>
    </row>
    <row r="781" s="171" customFormat="1" spans="1:6">
      <c r="A781" s="288">
        <v>2110306</v>
      </c>
      <c r="B781" s="292" t="s">
        <v>628</v>
      </c>
      <c r="C781" s="304">
        <v>0</v>
      </c>
      <c r="D781" s="306" t="s">
        <v>52</v>
      </c>
      <c r="E781" s="221"/>
      <c r="F781" s="221"/>
    </row>
    <row r="782" s="171" customFormat="1" spans="1:6">
      <c r="A782" s="288">
        <v>2110307</v>
      </c>
      <c r="B782" s="292" t="s">
        <v>629</v>
      </c>
      <c r="C782" s="304">
        <v>0</v>
      </c>
      <c r="D782" s="306" t="s">
        <v>52</v>
      </c>
      <c r="E782" s="221"/>
      <c r="F782" s="221"/>
    </row>
    <row r="783" s="171" customFormat="1" spans="1:6">
      <c r="A783" s="288">
        <v>2110399</v>
      </c>
      <c r="B783" s="292" t="s">
        <v>630</v>
      </c>
      <c r="C783" s="304">
        <v>0</v>
      </c>
      <c r="D783" s="306" t="s">
        <v>52</v>
      </c>
      <c r="E783" s="221"/>
      <c r="F783" s="221"/>
    </row>
    <row r="784" spans="1:5">
      <c r="A784" s="288">
        <v>21104</v>
      </c>
      <c r="B784" s="291" t="s">
        <v>631</v>
      </c>
      <c r="C784" s="290">
        <f>SUM(C785:C788)</f>
        <v>5517</v>
      </c>
      <c r="D784" s="290">
        <f>SUM(D785:D788)</f>
        <v>5621.19</v>
      </c>
      <c r="E784" s="221">
        <v>2</v>
      </c>
    </row>
    <row r="785" s="171" customFormat="1" spans="1:6">
      <c r="A785" s="288">
        <v>2110401</v>
      </c>
      <c r="B785" s="292" t="s">
        <v>632</v>
      </c>
      <c r="C785" s="304">
        <v>5148</v>
      </c>
      <c r="D785" s="306">
        <v>5278.19</v>
      </c>
      <c r="E785" s="221"/>
      <c r="F785" s="221"/>
    </row>
    <row r="786" s="171" customFormat="1" spans="1:6">
      <c r="A786" s="288">
        <v>2110402</v>
      </c>
      <c r="B786" s="292" t="s">
        <v>633</v>
      </c>
      <c r="C786" s="304">
        <v>172</v>
      </c>
      <c r="D786" s="306">
        <v>172</v>
      </c>
      <c r="E786" s="221"/>
      <c r="F786" s="221"/>
    </row>
    <row r="787" s="171" customFormat="1" spans="1:6">
      <c r="A787" s="288">
        <v>2110404</v>
      </c>
      <c r="B787" s="292" t="s">
        <v>634</v>
      </c>
      <c r="C787" s="304">
        <v>0</v>
      </c>
      <c r="D787" s="306" t="s">
        <v>52</v>
      </c>
      <c r="E787" s="221"/>
      <c r="F787" s="221"/>
    </row>
    <row r="788" s="171" customFormat="1" ht="24" spans="1:6">
      <c r="A788" s="288">
        <v>2110499</v>
      </c>
      <c r="B788" s="292" t="s">
        <v>635</v>
      </c>
      <c r="C788" s="304">
        <v>197</v>
      </c>
      <c r="D788" s="306">
        <v>171</v>
      </c>
      <c r="E788" s="221"/>
      <c r="F788" s="221"/>
    </row>
    <row r="789" spans="1:5">
      <c r="A789" s="288">
        <v>21105</v>
      </c>
      <c r="B789" s="291" t="s">
        <v>636</v>
      </c>
      <c r="C789" s="290">
        <f>SUM(C790:C795)</f>
        <v>1363</v>
      </c>
      <c r="D789" s="290">
        <f>SUM(D790:D795)</f>
        <v>1560</v>
      </c>
      <c r="E789" s="221">
        <v>2</v>
      </c>
    </row>
    <row r="790" s="171" customFormat="1" spans="1:6">
      <c r="A790" s="288">
        <v>2110501</v>
      </c>
      <c r="B790" s="292" t="s">
        <v>637</v>
      </c>
      <c r="C790" s="304">
        <v>1363</v>
      </c>
      <c r="D790" s="306">
        <v>1560</v>
      </c>
      <c r="E790" s="221"/>
      <c r="F790" s="221"/>
    </row>
    <row r="791" s="171" customFormat="1" spans="1:6">
      <c r="A791" s="288">
        <v>2110502</v>
      </c>
      <c r="B791" s="292" t="s">
        <v>638</v>
      </c>
      <c r="C791" s="304">
        <v>0</v>
      </c>
      <c r="D791" s="306" t="s">
        <v>52</v>
      </c>
      <c r="E791" s="221"/>
      <c r="F791" s="221"/>
    </row>
    <row r="792" s="171" customFormat="1" ht="24" spans="1:6">
      <c r="A792" s="288">
        <v>2110503</v>
      </c>
      <c r="B792" s="292" t="s">
        <v>639</v>
      </c>
      <c r="C792" s="304">
        <v>0</v>
      </c>
      <c r="D792" s="306" t="s">
        <v>52</v>
      </c>
      <c r="E792" s="221"/>
      <c r="F792" s="221"/>
    </row>
    <row r="793" s="171" customFormat="1" spans="1:6">
      <c r="A793" s="288">
        <v>2110506</v>
      </c>
      <c r="B793" s="292" t="s">
        <v>640</v>
      </c>
      <c r="C793" s="304">
        <v>0</v>
      </c>
      <c r="D793" s="306" t="s">
        <v>52</v>
      </c>
      <c r="E793" s="221"/>
      <c r="F793" s="221"/>
    </row>
    <row r="794" s="171" customFormat="1" spans="1:6">
      <c r="A794" s="288">
        <v>2110507</v>
      </c>
      <c r="B794" s="292" t="s">
        <v>641</v>
      </c>
      <c r="C794" s="304">
        <v>0</v>
      </c>
      <c r="D794" s="306" t="s">
        <v>52</v>
      </c>
      <c r="E794" s="221"/>
      <c r="F794" s="221"/>
    </row>
    <row r="795" s="171" customFormat="1" spans="1:6">
      <c r="A795" s="288">
        <v>2110599</v>
      </c>
      <c r="B795" s="292" t="s">
        <v>642</v>
      </c>
      <c r="C795" s="304">
        <v>0</v>
      </c>
      <c r="D795" s="306" t="s">
        <v>52</v>
      </c>
      <c r="E795" s="221"/>
      <c r="F795" s="221"/>
    </row>
    <row r="796" spans="1:5">
      <c r="A796" s="288">
        <v>21106</v>
      </c>
      <c r="B796" s="291" t="s">
        <v>643</v>
      </c>
      <c r="C796" s="304">
        <v>0</v>
      </c>
      <c r="D796" s="290">
        <v>0</v>
      </c>
      <c r="E796" s="221">
        <v>2</v>
      </c>
    </row>
    <row r="797" s="171" customFormat="1" spans="1:6">
      <c r="A797" s="288">
        <v>2110602</v>
      </c>
      <c r="B797" s="292" t="s">
        <v>644</v>
      </c>
      <c r="C797" s="304">
        <v>0</v>
      </c>
      <c r="D797" s="306">
        <v>0</v>
      </c>
      <c r="E797" s="221"/>
      <c r="F797" s="221"/>
    </row>
    <row r="798" s="171" customFormat="1" ht="24" spans="1:6">
      <c r="A798" s="288">
        <v>2110603</v>
      </c>
      <c r="B798" s="292" t="s">
        <v>645</v>
      </c>
      <c r="C798" s="304">
        <v>0</v>
      </c>
      <c r="D798" s="306">
        <v>0</v>
      </c>
      <c r="E798" s="221"/>
      <c r="F798" s="221"/>
    </row>
    <row r="799" s="171" customFormat="1" ht="24" spans="1:6">
      <c r="A799" s="288">
        <v>2110604</v>
      </c>
      <c r="B799" s="292" t="s">
        <v>646</v>
      </c>
      <c r="C799" s="304">
        <v>0</v>
      </c>
      <c r="D799" s="306">
        <v>0</v>
      </c>
      <c r="E799" s="221"/>
      <c r="F799" s="221"/>
    </row>
    <row r="800" s="171" customFormat="1" spans="1:6">
      <c r="A800" s="288">
        <v>2110605</v>
      </c>
      <c r="B800" s="292" t="s">
        <v>647</v>
      </c>
      <c r="C800" s="304">
        <v>0</v>
      </c>
      <c r="D800" s="306">
        <v>0</v>
      </c>
      <c r="E800" s="221"/>
      <c r="F800" s="221"/>
    </row>
    <row r="801" s="171" customFormat="1" ht="24" spans="1:6">
      <c r="A801" s="288">
        <v>2110699</v>
      </c>
      <c r="B801" s="292" t="s">
        <v>648</v>
      </c>
      <c r="C801" s="304">
        <v>0</v>
      </c>
      <c r="D801" s="306">
        <v>0</v>
      </c>
      <c r="E801" s="221"/>
      <c r="F801" s="221"/>
    </row>
    <row r="802" spans="1:5">
      <c r="A802" s="288">
        <v>21107</v>
      </c>
      <c r="B802" s="291" t="s">
        <v>649</v>
      </c>
      <c r="C802" s="290">
        <f>SUM(C803:C804)</f>
        <v>36</v>
      </c>
      <c r="D802" s="290">
        <f>SUM(D803:D804)</f>
        <v>36</v>
      </c>
      <c r="E802" s="221">
        <v>2</v>
      </c>
    </row>
    <row r="803" s="171" customFormat="1" ht="24" spans="1:6">
      <c r="A803" s="288">
        <v>2110704</v>
      </c>
      <c r="B803" s="292" t="s">
        <v>650</v>
      </c>
      <c r="C803" s="304">
        <v>0</v>
      </c>
      <c r="D803" s="306" t="s">
        <v>52</v>
      </c>
      <c r="E803" s="221"/>
      <c r="F803" s="221"/>
    </row>
    <row r="804" s="171" customFormat="1" ht="24" spans="1:6">
      <c r="A804" s="288">
        <v>2110799</v>
      </c>
      <c r="B804" s="292" t="s">
        <v>651</v>
      </c>
      <c r="C804" s="304">
        <v>36</v>
      </c>
      <c r="D804" s="306">
        <v>36</v>
      </c>
      <c r="E804" s="221"/>
      <c r="F804" s="221"/>
    </row>
    <row r="805" spans="1:5">
      <c r="A805" s="288">
        <v>21108</v>
      </c>
      <c r="B805" s="291" t="s">
        <v>652</v>
      </c>
      <c r="C805" s="290">
        <v>0</v>
      </c>
      <c r="D805" s="290">
        <v>0</v>
      </c>
      <c r="E805" s="221">
        <v>2</v>
      </c>
    </row>
    <row r="806" s="171" customFormat="1" spans="1:6">
      <c r="A806" s="288">
        <v>2110804</v>
      </c>
      <c r="B806" s="292" t="s">
        <v>653</v>
      </c>
      <c r="C806" s="304">
        <v>0</v>
      </c>
      <c r="D806" s="306" t="s">
        <v>52</v>
      </c>
      <c r="E806" s="221"/>
      <c r="F806" s="221"/>
    </row>
    <row r="807" s="171" customFormat="1" spans="1:6">
      <c r="A807" s="288">
        <v>2110899</v>
      </c>
      <c r="B807" s="292" t="s">
        <v>654</v>
      </c>
      <c r="C807" s="304">
        <v>0</v>
      </c>
      <c r="D807" s="306" t="s">
        <v>52</v>
      </c>
      <c r="E807" s="221"/>
      <c r="F807" s="221"/>
    </row>
    <row r="808" spans="1:5">
      <c r="A808" s="288">
        <v>21109</v>
      </c>
      <c r="B808" s="291" t="s">
        <v>655</v>
      </c>
      <c r="C808" s="304">
        <v>0</v>
      </c>
      <c r="D808" s="290">
        <v>0</v>
      </c>
      <c r="E808" s="221">
        <v>2</v>
      </c>
    </row>
    <row r="809" s="171" customFormat="1" spans="1:6">
      <c r="A809" s="288">
        <v>2110901</v>
      </c>
      <c r="B809" s="292" t="s">
        <v>656</v>
      </c>
      <c r="C809" s="304">
        <v>0</v>
      </c>
      <c r="D809" s="306">
        <v>0</v>
      </c>
      <c r="E809" s="221"/>
      <c r="F809" s="221"/>
    </row>
    <row r="810" spans="1:5">
      <c r="A810" s="288">
        <v>21110</v>
      </c>
      <c r="B810" s="291" t="s">
        <v>657</v>
      </c>
      <c r="C810" s="290">
        <f>C811</f>
        <v>65</v>
      </c>
      <c r="D810" s="290">
        <f>D811</f>
        <v>65</v>
      </c>
      <c r="E810" s="221">
        <v>2</v>
      </c>
    </row>
    <row r="811" s="171" customFormat="1" spans="1:6">
      <c r="A811" s="288">
        <v>2111001</v>
      </c>
      <c r="B811" s="292" t="s">
        <v>658</v>
      </c>
      <c r="C811" s="304">
        <v>65</v>
      </c>
      <c r="D811" s="306">
        <v>65</v>
      </c>
      <c r="E811" s="221"/>
      <c r="F811" s="221"/>
    </row>
    <row r="812" spans="1:5">
      <c r="A812" s="288">
        <v>21111</v>
      </c>
      <c r="B812" s="291" t="s">
        <v>659</v>
      </c>
      <c r="C812" s="304">
        <v>0</v>
      </c>
      <c r="D812" s="290">
        <v>0</v>
      </c>
      <c r="E812" s="221">
        <v>2</v>
      </c>
    </row>
    <row r="813" s="171" customFormat="1" spans="1:6">
      <c r="A813" s="288">
        <v>2111101</v>
      </c>
      <c r="B813" s="292" t="s">
        <v>660</v>
      </c>
      <c r="C813" s="304">
        <v>0</v>
      </c>
      <c r="D813" s="306" t="s">
        <v>52</v>
      </c>
      <c r="E813" s="221"/>
      <c r="F813" s="221"/>
    </row>
    <row r="814" s="171" customFormat="1" spans="1:6">
      <c r="A814" s="288">
        <v>2111102</v>
      </c>
      <c r="B814" s="292" t="s">
        <v>661</v>
      </c>
      <c r="C814" s="304">
        <v>0</v>
      </c>
      <c r="D814" s="306" t="s">
        <v>52</v>
      </c>
      <c r="E814" s="221"/>
      <c r="F814" s="221"/>
    </row>
    <row r="815" s="171" customFormat="1" spans="1:6">
      <c r="A815" s="288">
        <v>2111103</v>
      </c>
      <c r="B815" s="292" t="s">
        <v>662</v>
      </c>
      <c r="C815" s="304">
        <v>0</v>
      </c>
      <c r="D815" s="306" t="s">
        <v>52</v>
      </c>
      <c r="E815" s="221"/>
      <c r="F815" s="221"/>
    </row>
    <row r="816" s="171" customFormat="1" spans="1:6">
      <c r="A816" s="288">
        <v>2111104</v>
      </c>
      <c r="B816" s="292" t="s">
        <v>663</v>
      </c>
      <c r="C816" s="304">
        <v>0</v>
      </c>
      <c r="D816" s="306" t="s">
        <v>52</v>
      </c>
      <c r="E816" s="221"/>
      <c r="F816" s="221"/>
    </row>
    <row r="817" s="171" customFormat="1" spans="1:6">
      <c r="A817" s="288">
        <v>2111199</v>
      </c>
      <c r="B817" s="292" t="s">
        <v>664</v>
      </c>
      <c r="C817" s="304">
        <v>0</v>
      </c>
      <c r="D817" s="306" t="s">
        <v>52</v>
      </c>
      <c r="E817" s="221"/>
      <c r="F817" s="221"/>
    </row>
    <row r="818" spans="1:5">
      <c r="A818" s="288">
        <v>21112</v>
      </c>
      <c r="B818" s="291" t="s">
        <v>665</v>
      </c>
      <c r="C818" s="304">
        <v>0</v>
      </c>
      <c r="D818" s="290">
        <v>0</v>
      </c>
      <c r="E818" s="221">
        <v>2</v>
      </c>
    </row>
    <row r="819" s="171" customFormat="1" spans="1:6">
      <c r="A819" s="288">
        <v>2111201</v>
      </c>
      <c r="B819" s="292" t="s">
        <v>666</v>
      </c>
      <c r="C819" s="304">
        <v>0</v>
      </c>
      <c r="D819" s="306">
        <v>0</v>
      </c>
      <c r="E819" s="221"/>
      <c r="F819" s="221"/>
    </row>
    <row r="820" spans="1:5">
      <c r="A820" s="288">
        <v>21113</v>
      </c>
      <c r="B820" s="291" t="s">
        <v>667</v>
      </c>
      <c r="C820" s="304">
        <v>0</v>
      </c>
      <c r="D820" s="290">
        <v>0</v>
      </c>
      <c r="E820" s="221">
        <v>2</v>
      </c>
    </row>
    <row r="821" s="171" customFormat="1" spans="1:6">
      <c r="A821" s="288">
        <v>2111301</v>
      </c>
      <c r="B821" s="292" t="s">
        <v>668</v>
      </c>
      <c r="C821" s="304">
        <v>0</v>
      </c>
      <c r="D821" s="306">
        <v>0</v>
      </c>
      <c r="E821" s="221"/>
      <c r="F821" s="221"/>
    </row>
    <row r="822" spans="1:5">
      <c r="A822" s="288">
        <v>21114</v>
      </c>
      <c r="B822" s="291" t="s">
        <v>669</v>
      </c>
      <c r="C822" s="304">
        <v>0</v>
      </c>
      <c r="D822" s="290">
        <v>0</v>
      </c>
      <c r="E822" s="221">
        <v>2</v>
      </c>
    </row>
    <row r="823" s="171" customFormat="1" spans="1:6">
      <c r="A823" s="288">
        <v>2111401</v>
      </c>
      <c r="B823" s="292" t="s">
        <v>63</v>
      </c>
      <c r="C823" s="304">
        <v>0</v>
      </c>
      <c r="D823" s="306" t="s">
        <v>52</v>
      </c>
      <c r="E823" s="221"/>
      <c r="F823" s="221"/>
    </row>
    <row r="824" s="171" customFormat="1" spans="1:6">
      <c r="A824" s="288">
        <v>2111402</v>
      </c>
      <c r="B824" s="292" t="s">
        <v>64</v>
      </c>
      <c r="C824" s="304">
        <v>0</v>
      </c>
      <c r="D824" s="306" t="s">
        <v>52</v>
      </c>
      <c r="E824" s="221"/>
      <c r="F824" s="221"/>
    </row>
    <row r="825" s="171" customFormat="1" spans="1:6">
      <c r="A825" s="288">
        <v>2111403</v>
      </c>
      <c r="B825" s="292" t="s">
        <v>65</v>
      </c>
      <c r="C825" s="304">
        <v>0</v>
      </c>
      <c r="D825" s="306" t="s">
        <v>52</v>
      </c>
      <c r="E825" s="221"/>
      <c r="F825" s="221"/>
    </row>
    <row r="826" s="171" customFormat="1" spans="1:6">
      <c r="A826" s="288">
        <v>2111404</v>
      </c>
      <c r="B826" s="292" t="s">
        <v>670</v>
      </c>
      <c r="C826" s="304">
        <v>0</v>
      </c>
      <c r="D826" s="306">
        <v>0</v>
      </c>
      <c r="E826" s="221"/>
      <c r="F826" s="221"/>
    </row>
    <row r="827" s="171" customFormat="1" spans="1:6">
      <c r="A827" s="288">
        <v>2111405</v>
      </c>
      <c r="B827" s="292" t="s">
        <v>671</v>
      </c>
      <c r="C827" s="304">
        <v>0</v>
      </c>
      <c r="D827" s="306">
        <v>0</v>
      </c>
      <c r="E827" s="221"/>
      <c r="F827" s="221"/>
    </row>
    <row r="828" s="171" customFormat="1" spans="1:6">
      <c r="A828" s="288">
        <v>2111406</v>
      </c>
      <c r="B828" s="292" t="s">
        <v>672</v>
      </c>
      <c r="C828" s="304">
        <v>0</v>
      </c>
      <c r="D828" s="306" t="s">
        <v>52</v>
      </c>
      <c r="E828" s="221"/>
      <c r="F828" s="221"/>
    </row>
    <row r="829" s="171" customFormat="1" spans="1:6">
      <c r="A829" s="288">
        <v>2111407</v>
      </c>
      <c r="B829" s="292" t="s">
        <v>673</v>
      </c>
      <c r="C829" s="304">
        <v>0</v>
      </c>
      <c r="D829" s="306" t="s">
        <v>52</v>
      </c>
      <c r="E829" s="221"/>
      <c r="F829" s="221"/>
    </row>
    <row r="830" s="171" customFormat="1" spans="1:6">
      <c r="A830" s="288">
        <v>2111408</v>
      </c>
      <c r="B830" s="292" t="s">
        <v>674</v>
      </c>
      <c r="C830" s="304">
        <v>0</v>
      </c>
      <c r="D830" s="306" t="s">
        <v>52</v>
      </c>
      <c r="E830" s="221"/>
      <c r="F830" s="221"/>
    </row>
    <row r="831" s="171" customFormat="1" spans="1:6">
      <c r="A831" s="288">
        <v>2111409</v>
      </c>
      <c r="B831" s="292" t="s">
        <v>675</v>
      </c>
      <c r="C831" s="304">
        <v>0</v>
      </c>
      <c r="D831" s="306">
        <v>0</v>
      </c>
      <c r="E831" s="221"/>
      <c r="F831" s="221"/>
    </row>
    <row r="832" s="171" customFormat="1" spans="1:6">
      <c r="A832" s="288">
        <v>2111410</v>
      </c>
      <c r="B832" s="292" t="s">
        <v>676</v>
      </c>
      <c r="C832" s="304">
        <v>0</v>
      </c>
      <c r="D832" s="306">
        <v>0</v>
      </c>
      <c r="E832" s="221"/>
      <c r="F832" s="221"/>
    </row>
    <row r="833" s="171" customFormat="1" spans="1:6">
      <c r="A833" s="288">
        <v>2111411</v>
      </c>
      <c r="B833" s="292" t="s">
        <v>104</v>
      </c>
      <c r="C833" s="304">
        <v>0</v>
      </c>
      <c r="D833" s="306" t="s">
        <v>52</v>
      </c>
      <c r="E833" s="221"/>
      <c r="F833" s="221"/>
    </row>
    <row r="834" s="171" customFormat="1" spans="1:6">
      <c r="A834" s="288">
        <v>2111413</v>
      </c>
      <c r="B834" s="292" t="s">
        <v>677</v>
      </c>
      <c r="C834" s="304">
        <v>0</v>
      </c>
      <c r="D834" s="306" t="s">
        <v>52</v>
      </c>
      <c r="E834" s="221"/>
      <c r="F834" s="221"/>
    </row>
    <row r="835" s="171" customFormat="1" spans="1:6">
      <c r="A835" s="288">
        <v>2111450</v>
      </c>
      <c r="B835" s="292" t="s">
        <v>72</v>
      </c>
      <c r="C835" s="304">
        <v>0</v>
      </c>
      <c r="D835" s="306" t="s">
        <v>52</v>
      </c>
      <c r="E835" s="221"/>
      <c r="F835" s="221"/>
    </row>
    <row r="836" s="171" customFormat="1" ht="24" spans="1:6">
      <c r="A836" s="288">
        <v>2111499</v>
      </c>
      <c r="B836" s="292" t="s">
        <v>678</v>
      </c>
      <c r="C836" s="304">
        <v>0</v>
      </c>
      <c r="D836" s="306" t="s">
        <v>52</v>
      </c>
      <c r="E836" s="221"/>
      <c r="F836" s="221"/>
    </row>
    <row r="837" spans="1:5">
      <c r="A837" s="288">
        <v>21199</v>
      </c>
      <c r="B837" s="291" t="s">
        <v>679</v>
      </c>
      <c r="C837" s="290">
        <f>SUM(C838)</f>
        <v>260</v>
      </c>
      <c r="D837" s="290">
        <f>SUM(D838)</f>
        <v>1260</v>
      </c>
      <c r="E837" s="221">
        <v>2</v>
      </c>
    </row>
    <row r="838" s="171" customFormat="1" spans="1:6">
      <c r="A838" s="288">
        <v>2119999</v>
      </c>
      <c r="B838" s="292" t="s">
        <v>680</v>
      </c>
      <c r="C838" s="304">
        <v>260</v>
      </c>
      <c r="D838" s="306">
        <v>1260</v>
      </c>
      <c r="E838" s="221"/>
      <c r="F838" s="221"/>
    </row>
    <row r="839" s="171" customFormat="1" spans="1:6">
      <c r="A839" s="288">
        <v>212</v>
      </c>
      <c r="B839" s="289" t="s">
        <v>681</v>
      </c>
      <c r="C839" s="306">
        <f>C840+C851+C853+C856+C858+C860</f>
        <v>3746</v>
      </c>
      <c r="D839" s="306">
        <f>D840+D851+D853+D856+D858+D860</f>
        <v>3767.1</v>
      </c>
      <c r="E839" s="221">
        <v>1</v>
      </c>
      <c r="F839" s="221"/>
    </row>
    <row r="840" spans="1:5">
      <c r="A840" s="288">
        <v>21201</v>
      </c>
      <c r="B840" s="291" t="s">
        <v>682</v>
      </c>
      <c r="C840" s="290">
        <f>SUM(C841:C850)</f>
        <v>2311</v>
      </c>
      <c r="D840" s="290">
        <f>SUM(D841:D850)</f>
        <v>2312.1</v>
      </c>
      <c r="E840" s="221">
        <v>2</v>
      </c>
    </row>
    <row r="841" s="171" customFormat="1" spans="1:6">
      <c r="A841" s="288">
        <v>2120101</v>
      </c>
      <c r="B841" s="292" t="s">
        <v>63</v>
      </c>
      <c r="C841" s="304">
        <v>2011</v>
      </c>
      <c r="D841" s="306">
        <v>2212.1</v>
      </c>
      <c r="E841" s="221"/>
      <c r="F841" s="221"/>
    </row>
    <row r="842" s="171" customFormat="1" spans="1:6">
      <c r="A842" s="288">
        <v>2120102</v>
      </c>
      <c r="B842" s="292" t="s">
        <v>64</v>
      </c>
      <c r="C842" s="304">
        <v>300</v>
      </c>
      <c r="D842" s="306">
        <v>100</v>
      </c>
      <c r="E842" s="221"/>
      <c r="F842" s="221"/>
    </row>
    <row r="843" s="171" customFormat="1" spans="1:6">
      <c r="A843" s="288">
        <v>2120103</v>
      </c>
      <c r="B843" s="292" t="s">
        <v>65</v>
      </c>
      <c r="C843" s="304">
        <v>0</v>
      </c>
      <c r="D843" s="306" t="s">
        <v>52</v>
      </c>
      <c r="E843" s="221"/>
      <c r="F843" s="221"/>
    </row>
    <row r="844" s="171" customFormat="1" spans="1:6">
      <c r="A844" s="288">
        <v>2120104</v>
      </c>
      <c r="B844" s="292" t="s">
        <v>683</v>
      </c>
      <c r="C844" s="304">
        <v>0</v>
      </c>
      <c r="D844" s="306" t="s">
        <v>52</v>
      </c>
      <c r="E844" s="221"/>
      <c r="F844" s="221"/>
    </row>
    <row r="845" s="171" customFormat="1" ht="24" spans="1:6">
      <c r="A845" s="288">
        <v>2120105</v>
      </c>
      <c r="B845" s="292" t="s">
        <v>684</v>
      </c>
      <c r="C845" s="304">
        <v>0</v>
      </c>
      <c r="D845" s="306" t="s">
        <v>52</v>
      </c>
      <c r="E845" s="221"/>
      <c r="F845" s="221"/>
    </row>
    <row r="846" s="171" customFormat="1" spans="1:6">
      <c r="A846" s="288">
        <v>2120106</v>
      </c>
      <c r="B846" s="292" t="s">
        <v>685</v>
      </c>
      <c r="C846" s="304">
        <v>0</v>
      </c>
      <c r="D846" s="306" t="s">
        <v>52</v>
      </c>
      <c r="E846" s="221"/>
      <c r="F846" s="221"/>
    </row>
    <row r="847" s="171" customFormat="1" ht="24" spans="1:6">
      <c r="A847" s="288">
        <v>2120107</v>
      </c>
      <c r="B847" s="292" t="s">
        <v>686</v>
      </c>
      <c r="C847" s="304">
        <v>0</v>
      </c>
      <c r="D847" s="306" t="s">
        <v>52</v>
      </c>
      <c r="E847" s="221"/>
      <c r="F847" s="221"/>
    </row>
    <row r="848" s="171" customFormat="1" ht="24" spans="1:6">
      <c r="A848" s="288">
        <v>2120109</v>
      </c>
      <c r="B848" s="292" t="s">
        <v>687</v>
      </c>
      <c r="C848" s="304">
        <v>0</v>
      </c>
      <c r="D848" s="306" t="s">
        <v>52</v>
      </c>
      <c r="E848" s="221"/>
      <c r="F848" s="221"/>
    </row>
    <row r="849" s="171" customFormat="1" ht="24" spans="1:6">
      <c r="A849" s="288">
        <v>2120110</v>
      </c>
      <c r="B849" s="292" t="s">
        <v>688</v>
      </c>
      <c r="C849" s="304">
        <v>0</v>
      </c>
      <c r="D849" s="306" t="s">
        <v>52</v>
      </c>
      <c r="E849" s="221"/>
      <c r="F849" s="221"/>
    </row>
    <row r="850" s="171" customFormat="1" ht="24" spans="1:6">
      <c r="A850" s="288">
        <v>2120199</v>
      </c>
      <c r="B850" s="292" t="s">
        <v>689</v>
      </c>
      <c r="C850" s="304">
        <v>0</v>
      </c>
      <c r="D850" s="306" t="s">
        <v>52</v>
      </c>
      <c r="E850" s="221"/>
      <c r="F850" s="221"/>
    </row>
    <row r="851" spans="1:5">
      <c r="A851" s="288">
        <v>21202</v>
      </c>
      <c r="B851" s="291" t="s">
        <v>690</v>
      </c>
      <c r="C851" s="290">
        <f>C852</f>
        <v>22</v>
      </c>
      <c r="D851" s="290">
        <f>D852</f>
        <v>39</v>
      </c>
      <c r="E851" s="221">
        <v>2</v>
      </c>
    </row>
    <row r="852" s="171" customFormat="1" spans="1:6">
      <c r="A852" s="288">
        <v>2120201</v>
      </c>
      <c r="B852" s="292" t="s">
        <v>691</v>
      </c>
      <c r="C852" s="304">
        <v>22</v>
      </c>
      <c r="D852" s="306">
        <v>39</v>
      </c>
      <c r="E852" s="221"/>
      <c r="F852" s="221"/>
    </row>
    <row r="853" spans="1:5">
      <c r="A853" s="288">
        <v>21203</v>
      </c>
      <c r="B853" s="291" t="s">
        <v>692</v>
      </c>
      <c r="C853" s="290">
        <f>SUM(C854:C855)</f>
        <v>388</v>
      </c>
      <c r="D853" s="290">
        <f>SUM(D854:D855)</f>
        <v>388</v>
      </c>
      <c r="E853" s="221">
        <v>2</v>
      </c>
    </row>
    <row r="854" s="171" customFormat="1" spans="1:6">
      <c r="A854" s="288">
        <v>2120303</v>
      </c>
      <c r="B854" s="292" t="s">
        <v>693</v>
      </c>
      <c r="C854" s="304">
        <v>2</v>
      </c>
      <c r="D854" s="306">
        <v>2</v>
      </c>
      <c r="E854" s="221"/>
      <c r="F854" s="221"/>
    </row>
    <row r="855" s="171" customFormat="1" ht="24" spans="1:6">
      <c r="A855" s="288">
        <v>2120399</v>
      </c>
      <c r="B855" s="292" t="s">
        <v>694</v>
      </c>
      <c r="C855" s="304">
        <v>386</v>
      </c>
      <c r="D855" s="306">
        <v>386</v>
      </c>
      <c r="E855" s="221"/>
      <c r="F855" s="221"/>
    </row>
    <row r="856" spans="1:5">
      <c r="A856" s="288">
        <v>21205</v>
      </c>
      <c r="B856" s="291" t="s">
        <v>695</v>
      </c>
      <c r="C856" s="290">
        <f>C857</f>
        <v>534</v>
      </c>
      <c r="D856" s="290">
        <f>D857</f>
        <v>528</v>
      </c>
      <c r="E856" s="221">
        <v>2</v>
      </c>
    </row>
    <row r="857" s="171" customFormat="1" spans="1:6">
      <c r="A857" s="288">
        <v>2120501</v>
      </c>
      <c r="B857" s="292" t="s">
        <v>696</v>
      </c>
      <c r="C857" s="304">
        <v>534</v>
      </c>
      <c r="D857" s="306">
        <v>528</v>
      </c>
      <c r="E857" s="221"/>
      <c r="F857" s="221"/>
    </row>
    <row r="858" spans="1:5">
      <c r="A858" s="288">
        <v>21206</v>
      </c>
      <c r="B858" s="291" t="s">
        <v>697</v>
      </c>
      <c r="C858" s="304">
        <v>0</v>
      </c>
      <c r="D858" s="290">
        <f>D859</f>
        <v>0</v>
      </c>
      <c r="E858" s="221">
        <v>2</v>
      </c>
    </row>
    <row r="859" s="171" customFormat="1" spans="1:6">
      <c r="A859" s="288">
        <v>2120601</v>
      </c>
      <c r="B859" s="292" t="s">
        <v>698</v>
      </c>
      <c r="C859" s="304">
        <v>0</v>
      </c>
      <c r="D859" s="306">
        <v>0</v>
      </c>
      <c r="E859" s="221"/>
      <c r="F859" s="221"/>
    </row>
    <row r="860" spans="1:5">
      <c r="A860" s="288">
        <v>21299</v>
      </c>
      <c r="B860" s="291" t="s">
        <v>699</v>
      </c>
      <c r="C860" s="290">
        <f>C861</f>
        <v>491</v>
      </c>
      <c r="D860" s="290">
        <f>D861</f>
        <v>500</v>
      </c>
      <c r="E860" s="221">
        <v>2</v>
      </c>
    </row>
    <row r="861" s="171" customFormat="1" spans="1:6">
      <c r="A861" s="288">
        <v>2129999</v>
      </c>
      <c r="B861" s="292" t="s">
        <v>700</v>
      </c>
      <c r="C861" s="304">
        <v>491</v>
      </c>
      <c r="D861" s="306">
        <v>500</v>
      </c>
      <c r="E861" s="221"/>
      <c r="F861" s="221"/>
    </row>
    <row r="862" s="171" customFormat="1" spans="1:7">
      <c r="A862" s="288">
        <v>213</v>
      </c>
      <c r="B862" s="289" t="s">
        <v>701</v>
      </c>
      <c r="C862" s="306">
        <f>C863+C889+C915+C943+C954+C961+C968+C971</f>
        <v>87804</v>
      </c>
      <c r="D862" s="306">
        <f>D863+D889+D915+D943+D954+D961+D968+D971</f>
        <v>90486.1</v>
      </c>
      <c r="E862" s="221">
        <v>1</v>
      </c>
      <c r="F862" s="221">
        <v>87804</v>
      </c>
      <c r="G862" s="171">
        <f>F862-C862</f>
        <v>0</v>
      </c>
    </row>
    <row r="863" spans="1:5">
      <c r="A863" s="288">
        <v>21301</v>
      </c>
      <c r="B863" s="291" t="s">
        <v>702</v>
      </c>
      <c r="C863" s="290">
        <f>SUM(C864:C888)</f>
        <v>26519</v>
      </c>
      <c r="D863" s="290">
        <f>SUM(D864:D888)</f>
        <v>32209.3</v>
      </c>
      <c r="E863" s="221">
        <v>2</v>
      </c>
    </row>
    <row r="864" s="171" customFormat="1" spans="1:6">
      <c r="A864" s="288">
        <v>2130101</v>
      </c>
      <c r="B864" s="292" t="s">
        <v>63</v>
      </c>
      <c r="C864" s="304">
        <v>12993</v>
      </c>
      <c r="D864" s="306">
        <v>14292.3</v>
      </c>
      <c r="E864" s="221"/>
      <c r="F864" s="221"/>
    </row>
    <row r="865" s="171" customFormat="1" spans="1:6">
      <c r="A865" s="288">
        <v>2130102</v>
      </c>
      <c r="B865" s="292" t="s">
        <v>64</v>
      </c>
      <c r="C865" s="304">
        <v>0</v>
      </c>
      <c r="D865" s="306" t="s">
        <v>52</v>
      </c>
      <c r="E865" s="221"/>
      <c r="F865" s="221"/>
    </row>
    <row r="866" s="171" customFormat="1" spans="1:6">
      <c r="A866" s="288">
        <v>2130103</v>
      </c>
      <c r="B866" s="292" t="s">
        <v>65</v>
      </c>
      <c r="C866" s="304">
        <v>0</v>
      </c>
      <c r="D866" s="306" t="s">
        <v>52</v>
      </c>
      <c r="E866" s="221"/>
      <c r="F866" s="221"/>
    </row>
    <row r="867" s="171" customFormat="1" spans="1:6">
      <c r="A867" s="288">
        <v>2130104</v>
      </c>
      <c r="B867" s="292" t="s">
        <v>72</v>
      </c>
      <c r="C867" s="304">
        <v>0</v>
      </c>
      <c r="D867" s="306" t="s">
        <v>52</v>
      </c>
      <c r="E867" s="221"/>
      <c r="F867" s="221"/>
    </row>
    <row r="868" s="171" customFormat="1" spans="1:6">
      <c r="A868" s="288">
        <v>2130105</v>
      </c>
      <c r="B868" s="292" t="s">
        <v>703</v>
      </c>
      <c r="C868" s="304">
        <v>0</v>
      </c>
      <c r="D868" s="306" t="s">
        <v>52</v>
      </c>
      <c r="E868" s="221"/>
      <c r="F868" s="221"/>
    </row>
    <row r="869" s="171" customFormat="1" spans="1:6">
      <c r="A869" s="288">
        <v>2130106</v>
      </c>
      <c r="B869" s="292" t="s">
        <v>704</v>
      </c>
      <c r="C869" s="304">
        <v>370</v>
      </c>
      <c r="D869" s="306">
        <v>365</v>
      </c>
      <c r="E869" s="221"/>
      <c r="F869" s="221"/>
    </row>
    <row r="870" s="171" customFormat="1" spans="1:6">
      <c r="A870" s="288">
        <v>2130108</v>
      </c>
      <c r="B870" s="292" t="s">
        <v>705</v>
      </c>
      <c r="C870" s="304">
        <v>117</v>
      </c>
      <c r="D870" s="306">
        <v>102</v>
      </c>
      <c r="E870" s="221"/>
      <c r="F870" s="221"/>
    </row>
    <row r="871" s="171" customFormat="1" spans="1:6">
      <c r="A871" s="288">
        <v>2130109</v>
      </c>
      <c r="B871" s="292" t="s">
        <v>706</v>
      </c>
      <c r="C871" s="304">
        <v>15</v>
      </c>
      <c r="D871" s="306">
        <v>11</v>
      </c>
      <c r="E871" s="221"/>
      <c r="F871" s="221"/>
    </row>
    <row r="872" s="171" customFormat="1" spans="1:6">
      <c r="A872" s="288">
        <v>2130110</v>
      </c>
      <c r="B872" s="292" t="s">
        <v>707</v>
      </c>
      <c r="C872" s="304">
        <v>30</v>
      </c>
      <c r="D872" s="306">
        <v>17</v>
      </c>
      <c r="E872" s="221"/>
      <c r="F872" s="221"/>
    </row>
    <row r="873" s="171" customFormat="1" spans="1:6">
      <c r="A873" s="288">
        <v>2130111</v>
      </c>
      <c r="B873" s="292" t="s">
        <v>708</v>
      </c>
      <c r="C873" s="304">
        <v>116</v>
      </c>
      <c r="D873" s="306">
        <v>114</v>
      </c>
      <c r="E873" s="221"/>
      <c r="F873" s="221"/>
    </row>
    <row r="874" s="171" customFormat="1" spans="1:6">
      <c r="A874" s="288">
        <v>2130112</v>
      </c>
      <c r="B874" s="292" t="s">
        <v>709</v>
      </c>
      <c r="C874" s="304">
        <v>0</v>
      </c>
      <c r="D874" s="306" t="s">
        <v>52</v>
      </c>
      <c r="E874" s="221"/>
      <c r="F874" s="221"/>
    </row>
    <row r="875" s="171" customFormat="1" spans="1:6">
      <c r="A875" s="288">
        <v>2130114</v>
      </c>
      <c r="B875" s="292" t="s">
        <v>710</v>
      </c>
      <c r="C875" s="304">
        <v>0</v>
      </c>
      <c r="D875" s="306" t="s">
        <v>52</v>
      </c>
      <c r="E875" s="221"/>
      <c r="F875" s="221"/>
    </row>
    <row r="876" s="171" customFormat="1" spans="1:6">
      <c r="A876" s="288">
        <v>2130119</v>
      </c>
      <c r="B876" s="292" t="s">
        <v>711</v>
      </c>
      <c r="C876" s="304">
        <v>304</v>
      </c>
      <c r="D876" s="306">
        <v>301</v>
      </c>
      <c r="E876" s="221"/>
      <c r="F876" s="221"/>
    </row>
    <row r="877" s="171" customFormat="1" spans="1:6">
      <c r="A877" s="288">
        <v>2130120</v>
      </c>
      <c r="B877" s="292" t="s">
        <v>712</v>
      </c>
      <c r="C877" s="304">
        <v>2268</v>
      </c>
      <c r="D877" s="306">
        <v>2268</v>
      </c>
      <c r="E877" s="221"/>
      <c r="F877" s="221"/>
    </row>
    <row r="878" s="171" customFormat="1" spans="1:6">
      <c r="A878" s="288">
        <v>2130121</v>
      </c>
      <c r="B878" s="292" t="s">
        <v>713</v>
      </c>
      <c r="C878" s="304">
        <v>0</v>
      </c>
      <c r="D878" s="306" t="s">
        <v>52</v>
      </c>
      <c r="E878" s="221"/>
      <c r="F878" s="221"/>
    </row>
    <row r="879" s="171" customFormat="1" spans="1:6">
      <c r="A879" s="288">
        <v>2130122</v>
      </c>
      <c r="B879" s="292" t="s">
        <v>714</v>
      </c>
      <c r="C879" s="304">
        <v>2068</v>
      </c>
      <c r="D879" s="306">
        <v>5826</v>
      </c>
      <c r="E879" s="221"/>
      <c r="F879" s="221"/>
    </row>
    <row r="880" s="171" customFormat="1" spans="1:6">
      <c r="A880" s="288">
        <v>2130124</v>
      </c>
      <c r="B880" s="292" t="s">
        <v>715</v>
      </c>
      <c r="C880" s="304">
        <v>301</v>
      </c>
      <c r="D880" s="306">
        <v>294</v>
      </c>
      <c r="E880" s="221"/>
      <c r="F880" s="221"/>
    </row>
    <row r="881" s="171" customFormat="1" spans="1:6">
      <c r="A881" s="288">
        <v>2130125</v>
      </c>
      <c r="B881" s="292" t="s">
        <v>716</v>
      </c>
      <c r="C881" s="304">
        <v>0</v>
      </c>
      <c r="D881" s="306" t="s">
        <v>52</v>
      </c>
      <c r="E881" s="221"/>
      <c r="F881" s="221"/>
    </row>
    <row r="882" s="171" customFormat="1" spans="1:6">
      <c r="A882" s="288">
        <v>2130126</v>
      </c>
      <c r="B882" s="292" t="s">
        <v>717</v>
      </c>
      <c r="C882" s="304">
        <v>13</v>
      </c>
      <c r="D882" s="306">
        <v>8</v>
      </c>
      <c r="E882" s="221"/>
      <c r="F882" s="221"/>
    </row>
    <row r="883" s="171" customFormat="1" ht="24" spans="1:6">
      <c r="A883" s="288">
        <v>2130135</v>
      </c>
      <c r="B883" s="292" t="s">
        <v>718</v>
      </c>
      <c r="C883" s="304">
        <v>463</v>
      </c>
      <c r="D883" s="306">
        <v>430</v>
      </c>
      <c r="E883" s="221"/>
      <c r="F883" s="221"/>
    </row>
    <row r="884" s="171" customFormat="1" spans="1:6">
      <c r="A884" s="288">
        <v>2130142</v>
      </c>
      <c r="B884" s="292" t="s">
        <v>719</v>
      </c>
      <c r="C884" s="304">
        <v>3956</v>
      </c>
      <c r="D884" s="306">
        <v>4552</v>
      </c>
      <c r="E884" s="221"/>
      <c r="F884" s="221"/>
    </row>
    <row r="885" s="171" customFormat="1" ht="24" spans="1:6">
      <c r="A885" s="288">
        <v>2130148</v>
      </c>
      <c r="B885" s="292" t="s">
        <v>720</v>
      </c>
      <c r="C885" s="304">
        <v>0</v>
      </c>
      <c r="D885" s="306" t="s">
        <v>52</v>
      </c>
      <c r="E885" s="221"/>
      <c r="F885" s="221"/>
    </row>
    <row r="886" s="171" customFormat="1" ht="24" spans="1:6">
      <c r="A886" s="288">
        <v>2130152</v>
      </c>
      <c r="B886" s="292" t="s">
        <v>721</v>
      </c>
      <c r="C886" s="304">
        <v>0</v>
      </c>
      <c r="D886" s="306" t="s">
        <v>52</v>
      </c>
      <c r="E886" s="221"/>
      <c r="F886" s="221"/>
    </row>
    <row r="887" s="171" customFormat="1" spans="1:6">
      <c r="A887" s="288">
        <v>2130153</v>
      </c>
      <c r="B887" s="292" t="s">
        <v>722</v>
      </c>
      <c r="C887" s="304">
        <v>838</v>
      </c>
      <c r="D887" s="306">
        <v>571</v>
      </c>
      <c r="E887" s="221"/>
      <c r="F887" s="221"/>
    </row>
    <row r="888" s="171" customFormat="1" spans="1:6">
      <c r="A888" s="288">
        <v>2130199</v>
      </c>
      <c r="B888" s="292" t="s">
        <v>723</v>
      </c>
      <c r="C888" s="304">
        <v>2667</v>
      </c>
      <c r="D888" s="306">
        <v>3058</v>
      </c>
      <c r="E888" s="221"/>
      <c r="F888" s="221"/>
    </row>
    <row r="889" spans="1:5">
      <c r="A889" s="288">
        <v>21302</v>
      </c>
      <c r="B889" s="291" t="s">
        <v>724</v>
      </c>
      <c r="C889" s="290">
        <f>SUM(C890:C914)</f>
        <v>6625</v>
      </c>
      <c r="D889" s="290">
        <f>SUM(D890:D914)</f>
        <v>8020.1</v>
      </c>
      <c r="E889" s="221">
        <v>2</v>
      </c>
    </row>
    <row r="890" s="171" customFormat="1" spans="1:6">
      <c r="A890" s="288">
        <v>2130201</v>
      </c>
      <c r="B890" s="292" t="s">
        <v>63</v>
      </c>
      <c r="C890" s="304">
        <v>1061</v>
      </c>
      <c r="D890" s="306">
        <v>1167.1</v>
      </c>
      <c r="E890" s="221"/>
      <c r="F890" s="221"/>
    </row>
    <row r="891" s="171" customFormat="1" spans="1:6">
      <c r="A891" s="288">
        <v>2130202</v>
      </c>
      <c r="B891" s="292" t="s">
        <v>64</v>
      </c>
      <c r="C891" s="304">
        <v>0</v>
      </c>
      <c r="D891" s="306" t="s">
        <v>52</v>
      </c>
      <c r="E891" s="221"/>
      <c r="F891" s="221"/>
    </row>
    <row r="892" s="171" customFormat="1" spans="1:6">
      <c r="A892" s="288">
        <v>2130203</v>
      </c>
      <c r="B892" s="292" t="s">
        <v>65</v>
      </c>
      <c r="C892" s="304">
        <v>0</v>
      </c>
      <c r="D892" s="306" t="s">
        <v>52</v>
      </c>
      <c r="E892" s="221"/>
      <c r="F892" s="221"/>
    </row>
    <row r="893" s="171" customFormat="1" spans="1:6">
      <c r="A893" s="288">
        <v>2130204</v>
      </c>
      <c r="B893" s="292" t="s">
        <v>725</v>
      </c>
      <c r="C893" s="304">
        <v>0</v>
      </c>
      <c r="D893" s="306" t="s">
        <v>52</v>
      </c>
      <c r="E893" s="221"/>
      <c r="F893" s="221"/>
    </row>
    <row r="894" s="171" customFormat="1" spans="1:6">
      <c r="A894" s="288">
        <v>2130205</v>
      </c>
      <c r="B894" s="292" t="s">
        <v>726</v>
      </c>
      <c r="C894" s="304">
        <v>897</v>
      </c>
      <c r="D894" s="306">
        <v>895</v>
      </c>
      <c r="E894" s="221"/>
      <c r="F894" s="221"/>
    </row>
    <row r="895" s="171" customFormat="1" spans="1:6">
      <c r="A895" s="288">
        <v>2130206</v>
      </c>
      <c r="B895" s="292" t="s">
        <v>727</v>
      </c>
      <c r="C895" s="304">
        <v>0</v>
      </c>
      <c r="D895" s="306" t="s">
        <v>52</v>
      </c>
      <c r="E895" s="221"/>
      <c r="F895" s="221"/>
    </row>
    <row r="896" s="171" customFormat="1" spans="1:6">
      <c r="A896" s="288">
        <v>2130207</v>
      </c>
      <c r="B896" s="292" t="s">
        <v>728</v>
      </c>
      <c r="C896" s="304">
        <v>467</v>
      </c>
      <c r="D896" s="306">
        <v>447</v>
      </c>
      <c r="E896" s="221"/>
      <c r="F896" s="221"/>
    </row>
    <row r="897" s="171" customFormat="1" spans="1:6">
      <c r="A897" s="288">
        <v>2130209</v>
      </c>
      <c r="B897" s="292" t="s">
        <v>729</v>
      </c>
      <c r="C897" s="304">
        <v>1086</v>
      </c>
      <c r="D897" s="306">
        <v>1734</v>
      </c>
      <c r="E897" s="221"/>
      <c r="F897" s="221"/>
    </row>
    <row r="898" s="171" customFormat="1" spans="1:6">
      <c r="A898" s="288">
        <v>2130210</v>
      </c>
      <c r="B898" s="292" t="s">
        <v>730</v>
      </c>
      <c r="C898" s="304">
        <v>0</v>
      </c>
      <c r="D898" s="306">
        <v>0</v>
      </c>
      <c r="E898" s="221"/>
      <c r="F898" s="221"/>
    </row>
    <row r="899" s="171" customFormat="1" spans="1:6">
      <c r="A899" s="288">
        <v>2130211</v>
      </c>
      <c r="B899" s="292" t="s">
        <v>731</v>
      </c>
      <c r="C899" s="304">
        <v>22</v>
      </c>
      <c r="D899" s="306">
        <v>21</v>
      </c>
      <c r="E899" s="221"/>
      <c r="F899" s="221"/>
    </row>
    <row r="900" s="171" customFormat="1" spans="1:6">
      <c r="A900" s="288">
        <v>2130212</v>
      </c>
      <c r="B900" s="292" t="s">
        <v>732</v>
      </c>
      <c r="C900" s="304">
        <v>345</v>
      </c>
      <c r="D900" s="306">
        <v>345</v>
      </c>
      <c r="E900" s="221"/>
      <c r="F900" s="221"/>
    </row>
    <row r="901" s="171" customFormat="1" spans="1:6">
      <c r="A901" s="288">
        <v>2130213</v>
      </c>
      <c r="B901" s="292" t="s">
        <v>733</v>
      </c>
      <c r="C901" s="304">
        <v>0</v>
      </c>
      <c r="D901" s="306" t="s">
        <v>52</v>
      </c>
      <c r="E901" s="221"/>
      <c r="F901" s="221"/>
    </row>
    <row r="902" s="171" customFormat="1" spans="1:6">
      <c r="A902" s="288">
        <v>2130217</v>
      </c>
      <c r="B902" s="292" t="s">
        <v>734</v>
      </c>
      <c r="C902" s="304">
        <v>0</v>
      </c>
      <c r="D902" s="306" t="s">
        <v>52</v>
      </c>
      <c r="E902" s="221"/>
      <c r="F902" s="221"/>
    </row>
    <row r="903" s="171" customFormat="1" spans="1:6">
      <c r="A903" s="288">
        <v>2130220</v>
      </c>
      <c r="B903" s="292" t="s">
        <v>735</v>
      </c>
      <c r="C903" s="304">
        <v>0</v>
      </c>
      <c r="D903" s="306" t="s">
        <v>52</v>
      </c>
      <c r="E903" s="221"/>
      <c r="F903" s="221"/>
    </row>
    <row r="904" s="171" customFormat="1" spans="1:6">
      <c r="A904" s="288">
        <v>2130221</v>
      </c>
      <c r="B904" s="292" t="s">
        <v>736</v>
      </c>
      <c r="C904" s="304">
        <v>48</v>
      </c>
      <c r="D904" s="306">
        <v>20</v>
      </c>
      <c r="E904" s="221"/>
      <c r="F904" s="221"/>
    </row>
    <row r="905" s="171" customFormat="1" spans="1:6">
      <c r="A905" s="288">
        <v>2130223</v>
      </c>
      <c r="B905" s="292" t="s">
        <v>737</v>
      </c>
      <c r="C905" s="304">
        <v>0</v>
      </c>
      <c r="D905" s="306" t="s">
        <v>52</v>
      </c>
      <c r="E905" s="221"/>
      <c r="F905" s="221"/>
    </row>
    <row r="906" s="171" customFormat="1" spans="1:6">
      <c r="A906" s="288">
        <v>2130226</v>
      </c>
      <c r="B906" s="292" t="s">
        <v>738</v>
      </c>
      <c r="C906" s="304">
        <v>0</v>
      </c>
      <c r="D906" s="306" t="s">
        <v>52</v>
      </c>
      <c r="E906" s="221"/>
      <c r="F906" s="221"/>
    </row>
    <row r="907" s="171" customFormat="1" spans="1:6">
      <c r="A907" s="288">
        <v>2130227</v>
      </c>
      <c r="B907" s="292" t="s">
        <v>739</v>
      </c>
      <c r="C907" s="304">
        <v>0</v>
      </c>
      <c r="D907" s="306" t="s">
        <v>52</v>
      </c>
      <c r="E907" s="221"/>
      <c r="F907" s="221"/>
    </row>
    <row r="908" s="171" customFormat="1" ht="24" spans="1:6">
      <c r="A908" s="288">
        <v>2130232</v>
      </c>
      <c r="B908" s="292" t="s">
        <v>740</v>
      </c>
      <c r="C908" s="304">
        <v>0</v>
      </c>
      <c r="D908" s="306">
        <v>0</v>
      </c>
      <c r="E908" s="221"/>
      <c r="F908" s="221"/>
    </row>
    <row r="909" s="171" customFormat="1" spans="1:6">
      <c r="A909" s="288">
        <v>2130234</v>
      </c>
      <c r="B909" s="292" t="s">
        <v>741</v>
      </c>
      <c r="C909" s="304">
        <v>178</v>
      </c>
      <c r="D909" s="306">
        <v>674</v>
      </c>
      <c r="E909" s="221"/>
      <c r="F909" s="221"/>
    </row>
    <row r="910" s="171" customFormat="1" spans="1:6">
      <c r="A910" s="288">
        <v>2130235</v>
      </c>
      <c r="B910" s="292" t="s">
        <v>742</v>
      </c>
      <c r="C910" s="304">
        <v>0</v>
      </c>
      <c r="D910" s="306">
        <v>0</v>
      </c>
      <c r="E910" s="221"/>
      <c r="F910" s="221"/>
    </row>
    <row r="911" s="171" customFormat="1" spans="1:6">
      <c r="A911" s="288">
        <v>2130236</v>
      </c>
      <c r="B911" s="292" t="s">
        <v>743</v>
      </c>
      <c r="C911" s="304">
        <v>0</v>
      </c>
      <c r="D911" s="306" t="s">
        <v>52</v>
      </c>
      <c r="E911" s="221"/>
      <c r="F911" s="221"/>
    </row>
    <row r="912" s="171" customFormat="1" spans="1:6">
      <c r="A912" s="288">
        <v>2130237</v>
      </c>
      <c r="B912" s="292" t="s">
        <v>709</v>
      </c>
      <c r="C912" s="304">
        <v>0</v>
      </c>
      <c r="D912" s="306" t="s">
        <v>52</v>
      </c>
      <c r="E912" s="221"/>
      <c r="F912" s="221"/>
    </row>
    <row r="913" s="171" customFormat="1" spans="1:6">
      <c r="A913" s="296">
        <v>2130238</v>
      </c>
      <c r="B913" s="299" t="s">
        <v>744</v>
      </c>
      <c r="C913" s="304">
        <v>1602</v>
      </c>
      <c r="D913" s="306">
        <v>1601</v>
      </c>
      <c r="E913" s="221"/>
      <c r="F913" s="221"/>
    </row>
    <row r="914" s="171" customFormat="1" spans="1:6">
      <c r="A914" s="288">
        <v>2130299</v>
      </c>
      <c r="B914" s="292" t="s">
        <v>745</v>
      </c>
      <c r="C914" s="304">
        <v>919</v>
      </c>
      <c r="D914" s="306">
        <v>1116</v>
      </c>
      <c r="E914" s="221"/>
      <c r="F914" s="221"/>
    </row>
    <row r="915" spans="1:5">
      <c r="A915" s="288">
        <v>21303</v>
      </c>
      <c r="B915" s="291" t="s">
        <v>746</v>
      </c>
      <c r="C915" s="304">
        <v>17466</v>
      </c>
      <c r="D915" s="290">
        <f>SUM(D916:D942)</f>
        <v>17583.7</v>
      </c>
      <c r="E915" s="221">
        <v>2</v>
      </c>
    </row>
    <row r="916" s="171" customFormat="1" spans="1:6">
      <c r="A916" s="288">
        <v>2130301</v>
      </c>
      <c r="B916" s="292" t="s">
        <v>63</v>
      </c>
      <c r="C916" s="304">
        <v>1097</v>
      </c>
      <c r="D916" s="306">
        <v>1206.7</v>
      </c>
      <c r="E916" s="221"/>
      <c r="F916" s="221"/>
    </row>
    <row r="917" s="171" customFormat="1" spans="1:6">
      <c r="A917" s="288">
        <v>2130302</v>
      </c>
      <c r="B917" s="292" t="s">
        <v>64</v>
      </c>
      <c r="C917" s="304">
        <v>0</v>
      </c>
      <c r="D917" s="306" t="s">
        <v>52</v>
      </c>
      <c r="E917" s="221"/>
      <c r="F917" s="221"/>
    </row>
    <row r="918" s="171" customFormat="1" spans="1:6">
      <c r="A918" s="288">
        <v>2130303</v>
      </c>
      <c r="B918" s="292" t="s">
        <v>65</v>
      </c>
      <c r="C918" s="304">
        <v>0</v>
      </c>
      <c r="D918" s="306" t="s">
        <v>52</v>
      </c>
      <c r="E918" s="221"/>
      <c r="F918" s="221"/>
    </row>
    <row r="919" s="171" customFormat="1" spans="1:6">
      <c r="A919" s="288">
        <v>2130304</v>
      </c>
      <c r="B919" s="292" t="s">
        <v>747</v>
      </c>
      <c r="C919" s="304">
        <v>0</v>
      </c>
      <c r="D919" s="306" t="s">
        <v>52</v>
      </c>
      <c r="E919" s="221"/>
      <c r="F919" s="221"/>
    </row>
    <row r="920" s="171" customFormat="1" spans="1:6">
      <c r="A920" s="288">
        <v>2130305</v>
      </c>
      <c r="B920" s="292" t="s">
        <v>748</v>
      </c>
      <c r="C920" s="304">
        <v>972</v>
      </c>
      <c r="D920" s="306">
        <v>972</v>
      </c>
      <c r="E920" s="221"/>
      <c r="F920" s="221"/>
    </row>
    <row r="921" s="171" customFormat="1" spans="1:6">
      <c r="A921" s="288">
        <v>2130306</v>
      </c>
      <c r="B921" s="292" t="s">
        <v>749</v>
      </c>
      <c r="C921" s="304">
        <v>345</v>
      </c>
      <c r="D921" s="306">
        <v>1286</v>
      </c>
      <c r="E921" s="221"/>
      <c r="F921" s="221"/>
    </row>
    <row r="922" s="171" customFormat="1" spans="1:6">
      <c r="A922" s="288">
        <v>2130307</v>
      </c>
      <c r="B922" s="292" t="s">
        <v>750</v>
      </c>
      <c r="C922" s="304">
        <v>0</v>
      </c>
      <c r="D922" s="306" t="s">
        <v>52</v>
      </c>
      <c r="E922" s="221"/>
      <c r="F922" s="221"/>
    </row>
    <row r="923" s="171" customFormat="1" spans="1:6">
      <c r="A923" s="288">
        <v>2130308</v>
      </c>
      <c r="B923" s="292" t="s">
        <v>751</v>
      </c>
      <c r="C923" s="304">
        <v>0</v>
      </c>
      <c r="D923" s="306" t="s">
        <v>52</v>
      </c>
      <c r="E923" s="221"/>
      <c r="F923" s="221"/>
    </row>
    <row r="924" s="171" customFormat="1" spans="1:6">
      <c r="A924" s="288">
        <v>2130309</v>
      </c>
      <c r="B924" s="292" t="s">
        <v>752</v>
      </c>
      <c r="C924" s="304">
        <v>0</v>
      </c>
      <c r="D924" s="306" t="s">
        <v>52</v>
      </c>
      <c r="E924" s="221"/>
      <c r="F924" s="221"/>
    </row>
    <row r="925" s="171" customFormat="1" spans="1:6">
      <c r="A925" s="288">
        <v>2130310</v>
      </c>
      <c r="B925" s="292" t="s">
        <v>753</v>
      </c>
      <c r="C925" s="304">
        <v>512</v>
      </c>
      <c r="D925" s="306">
        <v>511</v>
      </c>
      <c r="E925" s="221"/>
      <c r="F925" s="221"/>
    </row>
    <row r="926" s="171" customFormat="1" ht="24" spans="1:6">
      <c r="A926" s="288">
        <v>2130311</v>
      </c>
      <c r="B926" s="292" t="s">
        <v>754</v>
      </c>
      <c r="C926" s="304">
        <v>155</v>
      </c>
      <c r="D926" s="306">
        <v>155</v>
      </c>
      <c r="E926" s="221"/>
      <c r="F926" s="221"/>
    </row>
    <row r="927" s="171" customFormat="1" spans="1:6">
      <c r="A927" s="288">
        <v>2130312</v>
      </c>
      <c r="B927" s="292" t="s">
        <v>755</v>
      </c>
      <c r="C927" s="304">
        <v>0</v>
      </c>
      <c r="D927" s="306" t="s">
        <v>52</v>
      </c>
      <c r="E927" s="221"/>
      <c r="F927" s="221"/>
    </row>
    <row r="928" s="171" customFormat="1" spans="1:6">
      <c r="A928" s="288">
        <v>2130313</v>
      </c>
      <c r="B928" s="292" t="s">
        <v>756</v>
      </c>
      <c r="C928" s="304">
        <v>0</v>
      </c>
      <c r="D928" s="306" t="s">
        <v>52</v>
      </c>
      <c r="E928" s="221"/>
      <c r="F928" s="221"/>
    </row>
    <row r="929" s="171" customFormat="1" spans="1:6">
      <c r="A929" s="288">
        <v>2130314</v>
      </c>
      <c r="B929" s="292" t="s">
        <v>757</v>
      </c>
      <c r="C929" s="304">
        <v>5726</v>
      </c>
      <c r="D929" s="306">
        <v>5299</v>
      </c>
      <c r="E929" s="221"/>
      <c r="F929" s="221"/>
    </row>
    <row r="930" s="171" customFormat="1" spans="1:6">
      <c r="A930" s="288">
        <v>2130315</v>
      </c>
      <c r="B930" s="292" t="s">
        <v>758</v>
      </c>
      <c r="C930" s="304">
        <v>6</v>
      </c>
      <c r="D930" s="306">
        <v>6</v>
      </c>
      <c r="E930" s="221"/>
      <c r="F930" s="221"/>
    </row>
    <row r="931" s="171" customFormat="1" spans="1:6">
      <c r="A931" s="288">
        <v>2130316</v>
      </c>
      <c r="B931" s="292" t="s">
        <v>759</v>
      </c>
      <c r="C931" s="304">
        <v>57</v>
      </c>
      <c r="D931" s="306">
        <v>56</v>
      </c>
      <c r="E931" s="221"/>
      <c r="F931" s="221"/>
    </row>
    <row r="932" s="171" customFormat="1" spans="1:6">
      <c r="A932" s="288">
        <v>2130317</v>
      </c>
      <c r="B932" s="292" t="s">
        <v>760</v>
      </c>
      <c r="C932" s="304">
        <v>0</v>
      </c>
      <c r="D932" s="306" t="s">
        <v>52</v>
      </c>
      <c r="E932" s="221"/>
      <c r="F932" s="221"/>
    </row>
    <row r="933" s="171" customFormat="1" spans="1:6">
      <c r="A933" s="288">
        <v>2130318</v>
      </c>
      <c r="B933" s="292" t="s">
        <v>761</v>
      </c>
      <c r="C933" s="304">
        <v>0</v>
      </c>
      <c r="D933" s="306" t="s">
        <v>52</v>
      </c>
      <c r="E933" s="221"/>
      <c r="F933" s="221"/>
    </row>
    <row r="934" s="171" customFormat="1" ht="24" spans="1:6">
      <c r="A934" s="288">
        <v>2130319</v>
      </c>
      <c r="B934" s="292" t="s">
        <v>762</v>
      </c>
      <c r="C934" s="304">
        <v>7435</v>
      </c>
      <c r="D934" s="306">
        <v>7047</v>
      </c>
      <c r="E934" s="221"/>
      <c r="F934" s="221"/>
    </row>
    <row r="935" s="171" customFormat="1" ht="24" spans="1:6">
      <c r="A935" s="288">
        <v>2130321</v>
      </c>
      <c r="B935" s="292" t="s">
        <v>763</v>
      </c>
      <c r="C935" s="304">
        <v>656</v>
      </c>
      <c r="D935" s="306">
        <v>656</v>
      </c>
      <c r="E935" s="221"/>
      <c r="F935" s="221"/>
    </row>
    <row r="936" s="171" customFormat="1" spans="1:6">
      <c r="A936" s="288">
        <v>2130322</v>
      </c>
      <c r="B936" s="292" t="s">
        <v>764</v>
      </c>
      <c r="C936" s="304">
        <v>1</v>
      </c>
      <c r="D936" s="306" t="s">
        <v>52</v>
      </c>
      <c r="E936" s="221"/>
      <c r="F936" s="221"/>
    </row>
    <row r="937" s="171" customFormat="1" spans="1:6">
      <c r="A937" s="288">
        <v>2130333</v>
      </c>
      <c r="B937" s="292" t="s">
        <v>737</v>
      </c>
      <c r="C937" s="304">
        <v>0</v>
      </c>
      <c r="D937" s="306" t="s">
        <v>52</v>
      </c>
      <c r="E937" s="221"/>
      <c r="F937" s="221"/>
    </row>
    <row r="938" s="171" customFormat="1" ht="24" spans="1:6">
      <c r="A938" s="288">
        <v>2130334</v>
      </c>
      <c r="B938" s="292" t="s">
        <v>765</v>
      </c>
      <c r="C938" s="304">
        <v>0</v>
      </c>
      <c r="D938" s="306" t="s">
        <v>52</v>
      </c>
      <c r="E938" s="221"/>
      <c r="F938" s="221"/>
    </row>
    <row r="939" s="171" customFormat="1" spans="1:6">
      <c r="A939" s="288">
        <v>2130335</v>
      </c>
      <c r="B939" s="292" t="s">
        <v>766</v>
      </c>
      <c r="C939" s="304">
        <v>51</v>
      </c>
      <c r="D939" s="306">
        <v>51</v>
      </c>
      <c r="E939" s="221"/>
      <c r="F939" s="221"/>
    </row>
    <row r="940" s="171" customFormat="1" spans="1:6">
      <c r="A940" s="288">
        <v>2130336</v>
      </c>
      <c r="B940" s="292" t="s">
        <v>767</v>
      </c>
      <c r="C940" s="304">
        <v>0</v>
      </c>
      <c r="D940" s="306" t="s">
        <v>52</v>
      </c>
      <c r="E940" s="221"/>
      <c r="F940" s="221"/>
    </row>
    <row r="941" s="171" customFormat="1" spans="1:6">
      <c r="A941" s="288">
        <v>2130337</v>
      </c>
      <c r="B941" s="292" t="s">
        <v>768</v>
      </c>
      <c r="C941" s="304">
        <v>0</v>
      </c>
      <c r="D941" s="306" t="s">
        <v>52</v>
      </c>
      <c r="E941" s="221"/>
      <c r="F941" s="221"/>
    </row>
    <row r="942" s="171" customFormat="1" spans="1:6">
      <c r="A942" s="288">
        <v>2130399</v>
      </c>
      <c r="B942" s="292" t="s">
        <v>769</v>
      </c>
      <c r="C942" s="304">
        <v>453</v>
      </c>
      <c r="D942" s="306">
        <v>338</v>
      </c>
      <c r="E942" s="221"/>
      <c r="F942" s="221"/>
    </row>
    <row r="943" spans="1:5">
      <c r="A943" s="288">
        <v>21305</v>
      </c>
      <c r="B943" s="291" t="s">
        <v>770</v>
      </c>
      <c r="C943" s="290">
        <f>SUM(C944:C953)</f>
        <v>27827</v>
      </c>
      <c r="D943" s="290">
        <f>SUM(D944:D953)</f>
        <v>24855</v>
      </c>
      <c r="E943" s="221">
        <v>2</v>
      </c>
    </row>
    <row r="944" s="171" customFormat="1" spans="1:6">
      <c r="A944" s="288">
        <v>2130501</v>
      </c>
      <c r="B944" s="292" t="s">
        <v>63</v>
      </c>
      <c r="C944" s="304">
        <v>393</v>
      </c>
      <c r="D944" s="306">
        <v>0</v>
      </c>
      <c r="E944" s="221"/>
      <c r="F944" s="221"/>
    </row>
    <row r="945" s="171" customFormat="1" spans="1:6">
      <c r="A945" s="288">
        <v>2130502</v>
      </c>
      <c r="B945" s="292" t="s">
        <v>64</v>
      </c>
      <c r="C945" s="304">
        <v>0</v>
      </c>
      <c r="D945" s="306">
        <v>0</v>
      </c>
      <c r="E945" s="221"/>
      <c r="F945" s="221"/>
    </row>
    <row r="946" s="171" customFormat="1" spans="1:6">
      <c r="A946" s="288">
        <v>2130503</v>
      </c>
      <c r="B946" s="292" t="s">
        <v>65</v>
      </c>
      <c r="C946" s="304">
        <v>0</v>
      </c>
      <c r="D946" s="306">
        <v>0</v>
      </c>
      <c r="E946" s="221"/>
      <c r="F946" s="221"/>
    </row>
    <row r="947" s="171" customFormat="1" spans="1:6">
      <c r="A947" s="288">
        <v>2130504</v>
      </c>
      <c r="B947" s="292" t="s">
        <v>771</v>
      </c>
      <c r="C947" s="304">
        <v>646</v>
      </c>
      <c r="D947" s="306">
        <v>604</v>
      </c>
      <c r="E947" s="221"/>
      <c r="F947" s="221"/>
    </row>
    <row r="948" s="171" customFormat="1" spans="1:6">
      <c r="A948" s="288">
        <v>2130505</v>
      </c>
      <c r="B948" s="292" t="s">
        <v>772</v>
      </c>
      <c r="C948" s="304">
        <v>25643</v>
      </c>
      <c r="D948" s="306">
        <v>23256</v>
      </c>
      <c r="E948" s="221"/>
      <c r="F948" s="221"/>
    </row>
    <row r="949" s="171" customFormat="1" spans="1:6">
      <c r="A949" s="288">
        <v>2130506</v>
      </c>
      <c r="B949" s="292" t="s">
        <v>773</v>
      </c>
      <c r="C949" s="304">
        <v>20</v>
      </c>
      <c r="D949" s="306">
        <v>20</v>
      </c>
      <c r="E949" s="221"/>
      <c r="F949" s="221"/>
    </row>
    <row r="950" s="171" customFormat="1" spans="1:6">
      <c r="A950" s="288">
        <v>2130507</v>
      </c>
      <c r="B950" s="292" t="s">
        <v>774</v>
      </c>
      <c r="C950" s="304">
        <v>0</v>
      </c>
      <c r="D950" s="306" t="s">
        <v>52</v>
      </c>
      <c r="E950" s="221"/>
      <c r="F950" s="221"/>
    </row>
    <row r="951" s="171" customFormat="1" ht="24" spans="1:6">
      <c r="A951" s="288">
        <v>2130508</v>
      </c>
      <c r="B951" s="292" t="s">
        <v>775</v>
      </c>
      <c r="C951" s="304">
        <v>0</v>
      </c>
      <c r="D951" s="306" t="s">
        <v>52</v>
      </c>
      <c r="E951" s="221"/>
      <c r="F951" s="221"/>
    </row>
    <row r="952" s="171" customFormat="1" spans="1:6">
      <c r="A952" s="288">
        <v>2130550</v>
      </c>
      <c r="B952" s="292" t="s">
        <v>776</v>
      </c>
      <c r="C952" s="304">
        <v>0</v>
      </c>
      <c r="D952" s="306">
        <v>0</v>
      </c>
      <c r="E952" s="221"/>
      <c r="F952" s="221"/>
    </row>
    <row r="953" s="171" customFormat="1" spans="1:6">
      <c r="A953" s="288">
        <v>2130599</v>
      </c>
      <c r="B953" s="292" t="s">
        <v>777</v>
      </c>
      <c r="C953" s="304">
        <v>1125</v>
      </c>
      <c r="D953" s="306">
        <v>975</v>
      </c>
      <c r="E953" s="221"/>
      <c r="F953" s="221"/>
    </row>
    <row r="954" spans="1:5">
      <c r="A954" s="288">
        <v>21307</v>
      </c>
      <c r="B954" s="291" t="s">
        <v>778</v>
      </c>
      <c r="C954" s="290">
        <f>SUM(C955:C960)</f>
        <v>7579</v>
      </c>
      <c r="D954" s="290">
        <f>SUM(D955:D960)</f>
        <v>5394</v>
      </c>
      <c r="E954" s="221">
        <v>2</v>
      </c>
    </row>
    <row r="955" s="171" customFormat="1" ht="24" spans="1:6">
      <c r="A955" s="288">
        <v>2130701</v>
      </c>
      <c r="B955" s="292" t="s">
        <v>779</v>
      </c>
      <c r="C955" s="304">
        <v>1716</v>
      </c>
      <c r="D955" s="306">
        <v>1142</v>
      </c>
      <c r="E955" s="221"/>
      <c r="F955" s="221"/>
    </row>
    <row r="956" s="171" customFormat="1" ht="24" spans="1:6">
      <c r="A956" s="288">
        <v>2130704</v>
      </c>
      <c r="B956" s="292" t="s">
        <v>780</v>
      </c>
      <c r="C956" s="304">
        <v>0</v>
      </c>
      <c r="D956" s="306">
        <v>0</v>
      </c>
      <c r="E956" s="221"/>
      <c r="F956" s="221"/>
    </row>
    <row r="957" s="171" customFormat="1" ht="24" spans="1:6">
      <c r="A957" s="288">
        <v>2130705</v>
      </c>
      <c r="B957" s="292" t="s">
        <v>781</v>
      </c>
      <c r="C957" s="304">
        <v>5263</v>
      </c>
      <c r="D957" s="306">
        <v>3652</v>
      </c>
      <c r="E957" s="221"/>
      <c r="F957" s="221"/>
    </row>
    <row r="958" s="171" customFormat="1" ht="24" spans="1:6">
      <c r="A958" s="288">
        <v>2130706</v>
      </c>
      <c r="B958" s="292" t="s">
        <v>782</v>
      </c>
      <c r="C958" s="304">
        <v>600</v>
      </c>
      <c r="D958" s="306">
        <v>600</v>
      </c>
      <c r="E958" s="221"/>
      <c r="F958" s="221"/>
    </row>
    <row r="959" s="171" customFormat="1" ht="24" spans="1:6">
      <c r="A959" s="288">
        <v>2130707</v>
      </c>
      <c r="B959" s="292" t="s">
        <v>783</v>
      </c>
      <c r="C959" s="304">
        <v>0</v>
      </c>
      <c r="D959" s="306" t="s">
        <v>52</v>
      </c>
      <c r="E959" s="221"/>
      <c r="F959" s="221"/>
    </row>
    <row r="960" s="171" customFormat="1" ht="24" spans="1:6">
      <c r="A960" s="288">
        <v>2130799</v>
      </c>
      <c r="B960" s="292" t="s">
        <v>784</v>
      </c>
      <c r="C960" s="304">
        <v>0</v>
      </c>
      <c r="D960" s="306" t="s">
        <v>52</v>
      </c>
      <c r="E960" s="221"/>
      <c r="F960" s="221"/>
    </row>
    <row r="961" spans="1:5">
      <c r="A961" s="288">
        <v>21308</v>
      </c>
      <c r="B961" s="291" t="s">
        <v>785</v>
      </c>
      <c r="C961" s="290">
        <f>SUM(C962:C967)</f>
        <v>540</v>
      </c>
      <c r="D961" s="290">
        <f>SUM(D962:D967)</f>
        <v>463</v>
      </c>
      <c r="E961" s="221">
        <v>2</v>
      </c>
    </row>
    <row r="962" s="171" customFormat="1" spans="1:6">
      <c r="A962" s="288">
        <v>2130801</v>
      </c>
      <c r="B962" s="292" t="s">
        <v>786</v>
      </c>
      <c r="C962" s="304">
        <v>104</v>
      </c>
      <c r="D962" s="306">
        <v>104</v>
      </c>
      <c r="E962" s="221"/>
      <c r="F962" s="221"/>
    </row>
    <row r="963" s="171" customFormat="1" spans="1:6">
      <c r="A963" s="288">
        <v>2130802</v>
      </c>
      <c r="B963" s="292" t="s">
        <v>787</v>
      </c>
      <c r="C963" s="304">
        <v>0</v>
      </c>
      <c r="D963" s="306">
        <v>0</v>
      </c>
      <c r="E963" s="221"/>
      <c r="F963" s="221"/>
    </row>
    <row r="964" s="171" customFormat="1" spans="1:6">
      <c r="A964" s="288">
        <v>2130803</v>
      </c>
      <c r="B964" s="292" t="s">
        <v>788</v>
      </c>
      <c r="C964" s="304">
        <v>0</v>
      </c>
      <c r="D964" s="306" t="s">
        <v>52</v>
      </c>
      <c r="E964" s="221"/>
      <c r="F964" s="221"/>
    </row>
    <row r="965" s="171" customFormat="1" spans="1:6">
      <c r="A965" s="288">
        <v>2130804</v>
      </c>
      <c r="B965" s="292" t="s">
        <v>789</v>
      </c>
      <c r="C965" s="304">
        <v>0</v>
      </c>
      <c r="D965" s="306" t="s">
        <v>52</v>
      </c>
      <c r="E965" s="221"/>
      <c r="F965" s="221"/>
    </row>
    <row r="966" s="171" customFormat="1" ht="24" spans="1:6">
      <c r="A966" s="288">
        <v>2130805</v>
      </c>
      <c r="B966" s="292" t="s">
        <v>790</v>
      </c>
      <c r="C966" s="304">
        <v>0</v>
      </c>
      <c r="D966" s="306" t="s">
        <v>52</v>
      </c>
      <c r="E966" s="221"/>
      <c r="F966" s="221"/>
    </row>
    <row r="967" s="171" customFormat="1" ht="24" spans="1:6">
      <c r="A967" s="288">
        <v>2130899</v>
      </c>
      <c r="B967" s="292" t="s">
        <v>791</v>
      </c>
      <c r="C967" s="304">
        <v>436</v>
      </c>
      <c r="D967" s="306">
        <v>359</v>
      </c>
      <c r="E967" s="221"/>
      <c r="F967" s="221"/>
    </row>
    <row r="968" spans="1:5">
      <c r="A968" s="288">
        <v>21309</v>
      </c>
      <c r="B968" s="291" t="s">
        <v>792</v>
      </c>
      <c r="C968" s="304">
        <v>0</v>
      </c>
      <c r="D968" s="290">
        <v>0</v>
      </c>
      <c r="E968" s="221">
        <v>2</v>
      </c>
    </row>
    <row r="969" s="171" customFormat="1" spans="1:6">
      <c r="A969" s="288">
        <v>2130901</v>
      </c>
      <c r="B969" s="292" t="s">
        <v>793</v>
      </c>
      <c r="C969" s="304">
        <v>0</v>
      </c>
      <c r="D969" s="306" t="s">
        <v>52</v>
      </c>
      <c r="E969" s="221"/>
      <c r="F969" s="221"/>
    </row>
    <row r="970" s="171" customFormat="1" spans="1:6">
      <c r="A970" s="288">
        <v>2130999</v>
      </c>
      <c r="B970" s="292" t="s">
        <v>794</v>
      </c>
      <c r="C970" s="304">
        <v>0</v>
      </c>
      <c r="D970" s="306" t="s">
        <v>52</v>
      </c>
      <c r="E970" s="221"/>
      <c r="F970" s="221"/>
    </row>
    <row r="971" spans="1:5">
      <c r="A971" s="288">
        <v>21399</v>
      </c>
      <c r="B971" s="291" t="s">
        <v>795</v>
      </c>
      <c r="C971" s="290">
        <f>C973</f>
        <v>1248</v>
      </c>
      <c r="D971" s="290">
        <f>D973</f>
        <v>1961</v>
      </c>
      <c r="E971" s="221">
        <v>2</v>
      </c>
    </row>
    <row r="972" s="171" customFormat="1" ht="24" spans="1:6">
      <c r="A972" s="288">
        <v>2139901</v>
      </c>
      <c r="B972" s="292" t="s">
        <v>796</v>
      </c>
      <c r="C972" s="304">
        <v>0</v>
      </c>
      <c r="D972" s="306" t="s">
        <v>52</v>
      </c>
      <c r="E972" s="221"/>
      <c r="F972" s="221"/>
    </row>
    <row r="973" s="171" customFormat="1" spans="1:6">
      <c r="A973" s="288">
        <v>2139999</v>
      </c>
      <c r="B973" s="292" t="s">
        <v>797</v>
      </c>
      <c r="C973" s="304">
        <v>1248</v>
      </c>
      <c r="D973" s="306">
        <v>1961</v>
      </c>
      <c r="E973" s="221"/>
      <c r="F973" s="221"/>
    </row>
    <row r="974" s="171" customFormat="1" spans="1:6">
      <c r="A974" s="288">
        <v>214</v>
      </c>
      <c r="B974" s="289" t="s">
        <v>798</v>
      </c>
      <c r="C974" s="306">
        <f>C975+C998+C1008+C1018+C1023+C1030+C1035</f>
        <v>14997</v>
      </c>
      <c r="D974" s="306">
        <f>D975+D998+D1008+D1018+D1023+D1030+D1035</f>
        <v>7044.12</v>
      </c>
      <c r="E974" s="221">
        <v>1</v>
      </c>
      <c r="F974" s="221"/>
    </row>
    <row r="975" spans="1:5">
      <c r="A975" s="288">
        <v>21401</v>
      </c>
      <c r="B975" s="291" t="s">
        <v>799</v>
      </c>
      <c r="C975" s="290">
        <f>SUM(C976:C997)</f>
        <v>14997</v>
      </c>
      <c r="D975" s="290">
        <f>SUM(D976:D997)</f>
        <v>7044.12</v>
      </c>
      <c r="E975" s="221">
        <v>2</v>
      </c>
    </row>
    <row r="976" s="171" customFormat="1" spans="1:6">
      <c r="A976" s="288">
        <v>2140101</v>
      </c>
      <c r="B976" s="292" t="s">
        <v>63</v>
      </c>
      <c r="C976" s="304">
        <v>1253</v>
      </c>
      <c r="D976" s="306">
        <v>1378.3</v>
      </c>
      <c r="E976" s="221"/>
      <c r="F976" s="221"/>
    </row>
    <row r="977" s="171" customFormat="1" spans="1:6">
      <c r="A977" s="288">
        <v>2140102</v>
      </c>
      <c r="B977" s="292" t="s">
        <v>64</v>
      </c>
      <c r="C977" s="304">
        <v>0</v>
      </c>
      <c r="D977" s="306" t="s">
        <v>52</v>
      </c>
      <c r="E977" s="221"/>
      <c r="F977" s="221"/>
    </row>
    <row r="978" s="171" customFormat="1" spans="1:6">
      <c r="A978" s="288">
        <v>2140103</v>
      </c>
      <c r="B978" s="292" t="s">
        <v>65</v>
      </c>
      <c r="C978" s="304">
        <v>0</v>
      </c>
      <c r="D978" s="306" t="s">
        <v>52</v>
      </c>
      <c r="E978" s="221"/>
      <c r="F978" s="221"/>
    </row>
    <row r="979" s="171" customFormat="1" spans="1:6">
      <c r="A979" s="288">
        <v>2140104</v>
      </c>
      <c r="B979" s="292" t="s">
        <v>800</v>
      </c>
      <c r="C979" s="304">
        <v>13350</v>
      </c>
      <c r="D979" s="306">
        <v>5396.82</v>
      </c>
      <c r="E979" s="221"/>
      <c r="F979" s="221"/>
    </row>
    <row r="980" s="171" customFormat="1" spans="1:6">
      <c r="A980" s="288">
        <v>2140106</v>
      </c>
      <c r="B980" s="292" t="s">
        <v>801</v>
      </c>
      <c r="C980" s="304">
        <v>351</v>
      </c>
      <c r="D980" s="306">
        <v>235</v>
      </c>
      <c r="E980" s="221"/>
      <c r="F980" s="221"/>
    </row>
    <row r="981" s="171" customFormat="1" spans="1:6">
      <c r="A981" s="288">
        <v>2140109</v>
      </c>
      <c r="B981" s="292" t="s">
        <v>802</v>
      </c>
      <c r="C981" s="304">
        <v>0</v>
      </c>
      <c r="D981" s="306" t="s">
        <v>52</v>
      </c>
      <c r="E981" s="221"/>
      <c r="F981" s="221"/>
    </row>
    <row r="982" s="171" customFormat="1" spans="1:6">
      <c r="A982" s="288">
        <v>2140110</v>
      </c>
      <c r="B982" s="292" t="s">
        <v>803</v>
      </c>
      <c r="C982" s="304">
        <v>0</v>
      </c>
      <c r="D982" s="306" t="s">
        <v>52</v>
      </c>
      <c r="E982" s="221"/>
      <c r="F982" s="221"/>
    </row>
    <row r="983" s="171" customFormat="1" spans="1:6">
      <c r="A983" s="288">
        <v>2140111</v>
      </c>
      <c r="B983" s="292" t="s">
        <v>804</v>
      </c>
      <c r="C983" s="304">
        <v>0</v>
      </c>
      <c r="D983" s="306">
        <v>0</v>
      </c>
      <c r="E983" s="221"/>
      <c r="F983" s="221"/>
    </row>
    <row r="984" s="171" customFormat="1" spans="1:6">
      <c r="A984" s="288">
        <v>2140112</v>
      </c>
      <c r="B984" s="292" t="s">
        <v>805</v>
      </c>
      <c r="C984" s="304">
        <v>25</v>
      </c>
      <c r="D984" s="306">
        <v>20</v>
      </c>
      <c r="E984" s="221"/>
      <c r="F984" s="221"/>
    </row>
    <row r="985" s="171" customFormat="1" ht="24" spans="1:6">
      <c r="A985" s="288">
        <v>2140114</v>
      </c>
      <c r="B985" s="292" t="s">
        <v>806</v>
      </c>
      <c r="C985" s="304">
        <v>0</v>
      </c>
      <c r="D985" s="306" t="s">
        <v>52</v>
      </c>
      <c r="E985" s="221"/>
      <c r="F985" s="221"/>
    </row>
    <row r="986" s="171" customFormat="1" spans="1:6">
      <c r="A986" s="288">
        <v>2140122</v>
      </c>
      <c r="B986" s="292" t="s">
        <v>807</v>
      </c>
      <c r="C986" s="304">
        <v>0</v>
      </c>
      <c r="D986" s="306" t="s">
        <v>52</v>
      </c>
      <c r="E986" s="221"/>
      <c r="F986" s="221"/>
    </row>
    <row r="987" s="171" customFormat="1" spans="1:6">
      <c r="A987" s="288">
        <v>2140123</v>
      </c>
      <c r="B987" s="292" t="s">
        <v>808</v>
      </c>
      <c r="C987" s="304">
        <v>0</v>
      </c>
      <c r="D987" s="306" t="s">
        <v>52</v>
      </c>
      <c r="E987" s="221"/>
      <c r="F987" s="221"/>
    </row>
    <row r="988" s="171" customFormat="1" spans="1:6">
      <c r="A988" s="288">
        <v>2140127</v>
      </c>
      <c r="B988" s="292" t="s">
        <v>809</v>
      </c>
      <c r="C988" s="304">
        <v>0</v>
      </c>
      <c r="D988" s="306" t="s">
        <v>52</v>
      </c>
      <c r="E988" s="221"/>
      <c r="F988" s="221"/>
    </row>
    <row r="989" s="171" customFormat="1" spans="1:6">
      <c r="A989" s="288">
        <v>2140128</v>
      </c>
      <c r="B989" s="292" t="s">
        <v>810</v>
      </c>
      <c r="C989" s="304">
        <v>0</v>
      </c>
      <c r="D989" s="306" t="s">
        <v>52</v>
      </c>
      <c r="E989" s="221"/>
      <c r="F989" s="221"/>
    </row>
    <row r="990" s="171" customFormat="1" spans="1:6">
      <c r="A990" s="288">
        <v>2140129</v>
      </c>
      <c r="B990" s="292" t="s">
        <v>811</v>
      </c>
      <c r="C990" s="304">
        <v>0</v>
      </c>
      <c r="D990" s="306" t="s">
        <v>52</v>
      </c>
      <c r="E990" s="221"/>
      <c r="F990" s="221"/>
    </row>
    <row r="991" s="171" customFormat="1" spans="1:6">
      <c r="A991" s="288">
        <v>2140130</v>
      </c>
      <c r="B991" s="292" t="s">
        <v>812</v>
      </c>
      <c r="C991" s="304">
        <v>0</v>
      </c>
      <c r="D991" s="306" t="s">
        <v>52</v>
      </c>
      <c r="E991" s="221"/>
      <c r="F991" s="221"/>
    </row>
    <row r="992" s="171" customFormat="1" spans="1:6">
      <c r="A992" s="288">
        <v>2140131</v>
      </c>
      <c r="B992" s="292" t="s">
        <v>813</v>
      </c>
      <c r="C992" s="304">
        <v>18</v>
      </c>
      <c r="D992" s="306">
        <v>14</v>
      </c>
      <c r="E992" s="221"/>
      <c r="F992" s="221"/>
    </row>
    <row r="993" s="171" customFormat="1" spans="1:6">
      <c r="A993" s="288">
        <v>2140133</v>
      </c>
      <c r="B993" s="292" t="s">
        <v>814</v>
      </c>
      <c r="C993" s="304">
        <v>0</v>
      </c>
      <c r="D993" s="306" t="s">
        <v>52</v>
      </c>
      <c r="E993" s="221"/>
      <c r="F993" s="221"/>
    </row>
    <row r="994" s="171" customFormat="1" spans="1:6">
      <c r="A994" s="288">
        <v>2140136</v>
      </c>
      <c r="B994" s="292" t="s">
        <v>815</v>
      </c>
      <c r="C994" s="304">
        <v>0</v>
      </c>
      <c r="D994" s="306" t="s">
        <v>52</v>
      </c>
      <c r="E994" s="221"/>
      <c r="F994" s="221"/>
    </row>
    <row r="995" s="171" customFormat="1" spans="1:6">
      <c r="A995" s="288">
        <v>2140138</v>
      </c>
      <c r="B995" s="292" t="s">
        <v>816</v>
      </c>
      <c r="C995" s="304">
        <v>0</v>
      </c>
      <c r="D995" s="306" t="s">
        <v>52</v>
      </c>
      <c r="E995" s="221"/>
      <c r="F995" s="221"/>
    </row>
    <row r="996" s="171" customFormat="1" ht="24" spans="1:6">
      <c r="A996" s="288">
        <v>2140139</v>
      </c>
      <c r="B996" s="292" t="s">
        <v>817</v>
      </c>
      <c r="C996" s="304">
        <v>0</v>
      </c>
      <c r="D996" s="306">
        <v>0</v>
      </c>
      <c r="E996" s="221"/>
      <c r="F996" s="221"/>
    </row>
    <row r="997" s="171" customFormat="1" ht="24" spans="1:6">
      <c r="A997" s="288">
        <v>2140199</v>
      </c>
      <c r="B997" s="292" t="s">
        <v>818</v>
      </c>
      <c r="C997" s="304">
        <v>0</v>
      </c>
      <c r="D997" s="306" t="s">
        <v>52</v>
      </c>
      <c r="E997" s="221"/>
      <c r="F997" s="221"/>
    </row>
    <row r="998" spans="1:5">
      <c r="A998" s="288">
        <v>21402</v>
      </c>
      <c r="B998" s="291" t="s">
        <v>819</v>
      </c>
      <c r="C998" s="304">
        <v>0</v>
      </c>
      <c r="D998" s="290">
        <v>0</v>
      </c>
      <c r="E998" s="221">
        <v>2</v>
      </c>
    </row>
    <row r="999" s="171" customFormat="1" spans="1:6">
      <c r="A999" s="288">
        <v>2140201</v>
      </c>
      <c r="B999" s="292" t="s">
        <v>63</v>
      </c>
      <c r="C999" s="304">
        <v>0</v>
      </c>
      <c r="D999" s="306" t="s">
        <v>52</v>
      </c>
      <c r="E999" s="221"/>
      <c r="F999" s="221"/>
    </row>
    <row r="1000" s="171" customFormat="1" spans="1:6">
      <c r="A1000" s="288">
        <v>2140202</v>
      </c>
      <c r="B1000" s="292" t="s">
        <v>64</v>
      </c>
      <c r="C1000" s="304">
        <v>0</v>
      </c>
      <c r="D1000" s="306" t="s">
        <v>52</v>
      </c>
      <c r="E1000" s="221"/>
      <c r="F1000" s="221"/>
    </row>
    <row r="1001" s="171" customFormat="1" spans="1:6">
      <c r="A1001" s="288">
        <v>2140203</v>
      </c>
      <c r="B1001" s="292" t="s">
        <v>65</v>
      </c>
      <c r="C1001" s="304">
        <v>0</v>
      </c>
      <c r="D1001" s="306" t="s">
        <v>52</v>
      </c>
      <c r="E1001" s="221"/>
      <c r="F1001" s="221"/>
    </row>
    <row r="1002" s="171" customFormat="1" spans="1:6">
      <c r="A1002" s="288">
        <v>2140204</v>
      </c>
      <c r="B1002" s="292" t="s">
        <v>820</v>
      </c>
      <c r="C1002" s="304">
        <v>0</v>
      </c>
      <c r="D1002" s="306" t="s">
        <v>52</v>
      </c>
      <c r="E1002" s="221"/>
      <c r="F1002" s="221"/>
    </row>
    <row r="1003" s="171" customFormat="1" spans="1:6">
      <c r="A1003" s="288">
        <v>2140205</v>
      </c>
      <c r="B1003" s="292" t="s">
        <v>821</v>
      </c>
      <c r="C1003" s="304">
        <v>0</v>
      </c>
      <c r="D1003" s="306" t="s">
        <v>52</v>
      </c>
      <c r="E1003" s="221"/>
      <c r="F1003" s="221"/>
    </row>
    <row r="1004" s="171" customFormat="1" spans="1:6">
      <c r="A1004" s="288">
        <v>2140206</v>
      </c>
      <c r="B1004" s="292" t="s">
        <v>822</v>
      </c>
      <c r="C1004" s="304">
        <v>0</v>
      </c>
      <c r="D1004" s="306" t="s">
        <v>52</v>
      </c>
      <c r="E1004" s="221"/>
      <c r="F1004" s="221"/>
    </row>
    <row r="1005" s="171" customFormat="1" spans="1:6">
      <c r="A1005" s="288">
        <v>2140207</v>
      </c>
      <c r="B1005" s="292" t="s">
        <v>823</v>
      </c>
      <c r="C1005" s="304">
        <v>0</v>
      </c>
      <c r="D1005" s="306" t="s">
        <v>52</v>
      </c>
      <c r="E1005" s="221"/>
      <c r="F1005" s="221"/>
    </row>
    <row r="1006" s="171" customFormat="1" spans="1:6">
      <c r="A1006" s="288">
        <v>2140208</v>
      </c>
      <c r="B1006" s="292" t="s">
        <v>824</v>
      </c>
      <c r="C1006" s="304">
        <v>0</v>
      </c>
      <c r="D1006" s="306" t="s">
        <v>52</v>
      </c>
      <c r="E1006" s="221"/>
      <c r="F1006" s="221"/>
    </row>
    <row r="1007" s="171" customFormat="1" spans="1:6">
      <c r="A1007" s="288">
        <v>2140299</v>
      </c>
      <c r="B1007" s="292" t="s">
        <v>825</v>
      </c>
      <c r="C1007" s="304">
        <v>0</v>
      </c>
      <c r="D1007" s="306" t="s">
        <v>52</v>
      </c>
      <c r="E1007" s="221"/>
      <c r="F1007" s="221"/>
    </row>
    <row r="1008" spans="1:5">
      <c r="A1008" s="288">
        <v>21403</v>
      </c>
      <c r="B1008" s="291" t="s">
        <v>826</v>
      </c>
      <c r="C1008" s="304">
        <v>0</v>
      </c>
      <c r="D1008" s="290">
        <v>0</v>
      </c>
      <c r="E1008" s="221">
        <v>2</v>
      </c>
    </row>
    <row r="1009" s="171" customFormat="1" spans="1:6">
      <c r="A1009" s="288">
        <v>2140301</v>
      </c>
      <c r="B1009" s="292" t="s">
        <v>63</v>
      </c>
      <c r="C1009" s="304">
        <v>0</v>
      </c>
      <c r="D1009" s="306" t="s">
        <v>52</v>
      </c>
      <c r="E1009" s="221"/>
      <c r="F1009" s="221"/>
    </row>
    <row r="1010" s="171" customFormat="1" spans="1:6">
      <c r="A1010" s="288">
        <v>2140302</v>
      </c>
      <c r="B1010" s="292" t="s">
        <v>64</v>
      </c>
      <c r="C1010" s="304">
        <v>0</v>
      </c>
      <c r="D1010" s="306" t="s">
        <v>52</v>
      </c>
      <c r="E1010" s="221"/>
      <c r="F1010" s="221"/>
    </row>
    <row r="1011" s="171" customFormat="1" spans="1:6">
      <c r="A1011" s="288">
        <v>2140303</v>
      </c>
      <c r="B1011" s="292" t="s">
        <v>65</v>
      </c>
      <c r="C1011" s="304">
        <v>0</v>
      </c>
      <c r="D1011" s="306" t="s">
        <v>52</v>
      </c>
      <c r="E1011" s="221"/>
      <c r="F1011" s="221"/>
    </row>
    <row r="1012" s="171" customFormat="1" spans="1:6">
      <c r="A1012" s="288">
        <v>2140304</v>
      </c>
      <c r="B1012" s="292" t="s">
        <v>827</v>
      </c>
      <c r="C1012" s="304">
        <v>0</v>
      </c>
      <c r="D1012" s="306" t="s">
        <v>52</v>
      </c>
      <c r="E1012" s="221"/>
      <c r="F1012" s="221"/>
    </row>
    <row r="1013" s="171" customFormat="1" spans="1:6">
      <c r="A1013" s="288">
        <v>2140305</v>
      </c>
      <c r="B1013" s="292" t="s">
        <v>828</v>
      </c>
      <c r="C1013" s="304">
        <v>0</v>
      </c>
      <c r="D1013" s="306" t="s">
        <v>52</v>
      </c>
      <c r="E1013" s="221"/>
      <c r="F1013" s="221"/>
    </row>
    <row r="1014" s="171" customFormat="1" spans="1:6">
      <c r="A1014" s="288">
        <v>2140306</v>
      </c>
      <c r="B1014" s="292" t="s">
        <v>829</v>
      </c>
      <c r="C1014" s="304">
        <v>0</v>
      </c>
      <c r="D1014" s="306" t="s">
        <v>52</v>
      </c>
      <c r="E1014" s="221"/>
      <c r="F1014" s="221"/>
    </row>
    <row r="1015" s="171" customFormat="1" spans="1:6">
      <c r="A1015" s="288">
        <v>2140307</v>
      </c>
      <c r="B1015" s="292" t="s">
        <v>830</v>
      </c>
      <c r="C1015" s="304">
        <v>0</v>
      </c>
      <c r="D1015" s="306" t="s">
        <v>52</v>
      </c>
      <c r="E1015" s="221"/>
      <c r="F1015" s="221"/>
    </row>
    <row r="1016" s="171" customFormat="1" spans="1:6">
      <c r="A1016" s="288">
        <v>2140308</v>
      </c>
      <c r="B1016" s="292" t="s">
        <v>831</v>
      </c>
      <c r="C1016" s="304">
        <v>0</v>
      </c>
      <c r="D1016" s="306" t="s">
        <v>52</v>
      </c>
      <c r="E1016" s="221"/>
      <c r="F1016" s="221"/>
    </row>
    <row r="1017" s="171" customFormat="1" ht="24" spans="1:6">
      <c r="A1017" s="288">
        <v>2140399</v>
      </c>
      <c r="B1017" s="292" t="s">
        <v>832</v>
      </c>
      <c r="C1017" s="304">
        <v>0</v>
      </c>
      <c r="D1017" s="306" t="s">
        <v>52</v>
      </c>
      <c r="E1017" s="221"/>
      <c r="F1017" s="221"/>
    </row>
    <row r="1018" ht="24" spans="1:5">
      <c r="A1018" s="288">
        <v>21404</v>
      </c>
      <c r="B1018" s="291" t="s">
        <v>833</v>
      </c>
      <c r="C1018" s="304">
        <v>0</v>
      </c>
      <c r="D1018" s="290">
        <v>0</v>
      </c>
      <c r="E1018" s="221">
        <v>2</v>
      </c>
    </row>
    <row r="1019" s="171" customFormat="1" spans="1:6">
      <c r="A1019" s="288">
        <v>2140401</v>
      </c>
      <c r="B1019" s="292" t="s">
        <v>834</v>
      </c>
      <c r="C1019" s="304">
        <v>0</v>
      </c>
      <c r="D1019" s="306">
        <v>0</v>
      </c>
      <c r="E1019" s="221"/>
      <c r="F1019" s="221"/>
    </row>
    <row r="1020" s="171" customFormat="1" ht="24" spans="1:6">
      <c r="A1020" s="288">
        <v>2140402</v>
      </c>
      <c r="B1020" s="292" t="s">
        <v>835</v>
      </c>
      <c r="C1020" s="304">
        <v>0</v>
      </c>
      <c r="D1020" s="306">
        <v>0</v>
      </c>
      <c r="E1020" s="221"/>
      <c r="F1020" s="221"/>
    </row>
    <row r="1021" s="171" customFormat="1" spans="1:6">
      <c r="A1021" s="288">
        <v>2140403</v>
      </c>
      <c r="B1021" s="292" t="s">
        <v>836</v>
      </c>
      <c r="C1021" s="304">
        <v>0</v>
      </c>
      <c r="D1021" s="306">
        <v>0</v>
      </c>
      <c r="E1021" s="221"/>
      <c r="F1021" s="221"/>
    </row>
    <row r="1022" s="171" customFormat="1" ht="24" spans="1:6">
      <c r="A1022" s="288">
        <v>2140499</v>
      </c>
      <c r="B1022" s="292" t="s">
        <v>837</v>
      </c>
      <c r="C1022" s="304">
        <v>0</v>
      </c>
      <c r="D1022" s="306">
        <v>0</v>
      </c>
      <c r="E1022" s="221"/>
      <c r="F1022" s="221"/>
    </row>
    <row r="1023" spans="1:5">
      <c r="A1023" s="288">
        <v>21405</v>
      </c>
      <c r="B1023" s="291" t="s">
        <v>838</v>
      </c>
      <c r="C1023" s="304">
        <v>0</v>
      </c>
      <c r="D1023" s="290">
        <v>0</v>
      </c>
      <c r="E1023" s="221">
        <v>2</v>
      </c>
    </row>
    <row r="1024" s="171" customFormat="1" spans="1:6">
      <c r="A1024" s="288">
        <v>2140501</v>
      </c>
      <c r="B1024" s="292" t="s">
        <v>63</v>
      </c>
      <c r="C1024" s="304">
        <v>0</v>
      </c>
      <c r="D1024" s="306" t="s">
        <v>52</v>
      </c>
      <c r="E1024" s="221"/>
      <c r="F1024" s="221"/>
    </row>
    <row r="1025" s="171" customFormat="1" spans="1:6">
      <c r="A1025" s="288">
        <v>2140502</v>
      </c>
      <c r="B1025" s="292" t="s">
        <v>64</v>
      </c>
      <c r="C1025" s="304">
        <v>0</v>
      </c>
      <c r="D1025" s="306" t="s">
        <v>52</v>
      </c>
      <c r="E1025" s="221"/>
      <c r="F1025" s="221"/>
    </row>
    <row r="1026" s="171" customFormat="1" spans="1:6">
      <c r="A1026" s="288">
        <v>2140503</v>
      </c>
      <c r="B1026" s="292" t="s">
        <v>65</v>
      </c>
      <c r="C1026" s="304">
        <v>0</v>
      </c>
      <c r="D1026" s="306" t="s">
        <v>52</v>
      </c>
      <c r="E1026" s="221"/>
      <c r="F1026" s="221"/>
    </row>
    <row r="1027" s="171" customFormat="1" spans="1:6">
      <c r="A1027" s="288">
        <v>2140504</v>
      </c>
      <c r="B1027" s="292" t="s">
        <v>824</v>
      </c>
      <c r="C1027" s="304">
        <v>0</v>
      </c>
      <c r="D1027" s="306" t="s">
        <v>52</v>
      </c>
      <c r="E1027" s="221"/>
      <c r="F1027" s="221"/>
    </row>
    <row r="1028" s="171" customFormat="1" ht="24" spans="1:6">
      <c r="A1028" s="288">
        <v>2140505</v>
      </c>
      <c r="B1028" s="292" t="s">
        <v>839</v>
      </c>
      <c r="C1028" s="304">
        <v>0</v>
      </c>
      <c r="D1028" s="306" t="s">
        <v>52</v>
      </c>
      <c r="E1028" s="221"/>
      <c r="F1028" s="221"/>
    </row>
    <row r="1029" s="171" customFormat="1" spans="1:6">
      <c r="A1029" s="288">
        <v>2140599</v>
      </c>
      <c r="B1029" s="292" t="s">
        <v>840</v>
      </c>
      <c r="C1029" s="304">
        <v>0</v>
      </c>
      <c r="D1029" s="306" t="s">
        <v>52</v>
      </c>
      <c r="E1029" s="221"/>
      <c r="F1029" s="221"/>
    </row>
    <row r="1030" spans="1:5">
      <c r="A1030" s="288">
        <v>21406</v>
      </c>
      <c r="B1030" s="291" t="s">
        <v>841</v>
      </c>
      <c r="C1030" s="304">
        <v>0</v>
      </c>
      <c r="D1030" s="290">
        <v>0</v>
      </c>
      <c r="E1030" s="221">
        <v>2</v>
      </c>
    </row>
    <row r="1031" s="171" customFormat="1" ht="24" spans="1:6">
      <c r="A1031" s="288">
        <v>2140601</v>
      </c>
      <c r="B1031" s="292" t="s">
        <v>842</v>
      </c>
      <c r="C1031" s="304">
        <v>0</v>
      </c>
      <c r="D1031" s="306">
        <v>0</v>
      </c>
      <c r="E1031" s="221"/>
      <c r="F1031" s="221"/>
    </row>
    <row r="1032" s="171" customFormat="1" ht="24" spans="1:6">
      <c r="A1032" s="288">
        <v>2140602</v>
      </c>
      <c r="B1032" s="292" t="s">
        <v>843</v>
      </c>
      <c r="C1032" s="304">
        <v>0</v>
      </c>
      <c r="D1032" s="306">
        <v>0</v>
      </c>
      <c r="E1032" s="221"/>
      <c r="F1032" s="221"/>
    </row>
    <row r="1033" s="171" customFormat="1" ht="24" spans="1:6">
      <c r="A1033" s="288">
        <v>2140603</v>
      </c>
      <c r="B1033" s="292" t="s">
        <v>844</v>
      </c>
      <c r="C1033" s="304">
        <v>0</v>
      </c>
      <c r="D1033" s="306">
        <v>0</v>
      </c>
      <c r="E1033" s="221"/>
      <c r="F1033" s="221"/>
    </row>
    <row r="1034" s="171" customFormat="1" spans="1:6">
      <c r="A1034" s="288">
        <v>2140699</v>
      </c>
      <c r="B1034" s="292" t="s">
        <v>845</v>
      </c>
      <c r="C1034" s="304">
        <v>0</v>
      </c>
      <c r="D1034" s="306">
        <v>0</v>
      </c>
      <c r="E1034" s="221"/>
      <c r="F1034" s="221"/>
    </row>
    <row r="1035" spans="1:5">
      <c r="A1035" s="288">
        <v>21499</v>
      </c>
      <c r="B1035" s="291" t="s">
        <v>846</v>
      </c>
      <c r="C1035" s="304">
        <v>0</v>
      </c>
      <c r="D1035" s="290">
        <v>0</v>
      </c>
      <c r="E1035" s="221">
        <v>2</v>
      </c>
    </row>
    <row r="1036" s="171" customFormat="1" spans="1:6">
      <c r="A1036" s="288">
        <v>2149901</v>
      </c>
      <c r="B1036" s="292" t="s">
        <v>847</v>
      </c>
      <c r="C1036" s="304">
        <v>0</v>
      </c>
      <c r="D1036" s="306" t="s">
        <v>52</v>
      </c>
      <c r="E1036" s="221"/>
      <c r="F1036" s="221"/>
    </row>
    <row r="1037" s="171" customFormat="1" spans="1:6">
      <c r="A1037" s="288">
        <v>2149999</v>
      </c>
      <c r="B1037" s="292" t="s">
        <v>848</v>
      </c>
      <c r="C1037" s="304">
        <v>0</v>
      </c>
      <c r="D1037" s="306" t="s">
        <v>52</v>
      </c>
      <c r="E1037" s="221"/>
      <c r="F1037" s="221"/>
    </row>
    <row r="1038" s="171" customFormat="1" ht="24" spans="1:6">
      <c r="A1038" s="288">
        <v>215</v>
      </c>
      <c r="B1038" s="289" t="s">
        <v>849</v>
      </c>
      <c r="C1038" s="306">
        <f>C1039+C1049+C1065+C1070+C1081+C1088+C1096</f>
        <v>159</v>
      </c>
      <c r="D1038" s="306">
        <f>D1039+D1049+D1065+D1070+D1081+D1088+D1096</f>
        <v>159</v>
      </c>
      <c r="E1038" s="221">
        <v>1</v>
      </c>
      <c r="F1038" s="221"/>
    </row>
    <row r="1039" spans="1:5">
      <c r="A1039" s="288">
        <v>21501</v>
      </c>
      <c r="B1039" s="291" t="s">
        <v>850</v>
      </c>
      <c r="C1039" s="290">
        <f>SUM(C1040:C1048)</f>
        <v>104</v>
      </c>
      <c r="D1039" s="290">
        <f>SUM(D1040:D1048)</f>
        <v>104</v>
      </c>
      <c r="E1039" s="221">
        <v>2</v>
      </c>
    </row>
    <row r="1040" s="171" customFormat="1" spans="1:6">
      <c r="A1040" s="288">
        <v>2150101</v>
      </c>
      <c r="B1040" s="292" t="s">
        <v>63</v>
      </c>
      <c r="C1040" s="304">
        <v>0</v>
      </c>
      <c r="D1040" s="306" t="s">
        <v>52</v>
      </c>
      <c r="E1040" s="221"/>
      <c r="F1040" s="221"/>
    </row>
    <row r="1041" s="171" customFormat="1" spans="1:6">
      <c r="A1041" s="288">
        <v>2150102</v>
      </c>
      <c r="B1041" s="292" t="s">
        <v>64</v>
      </c>
      <c r="C1041" s="304">
        <v>0</v>
      </c>
      <c r="D1041" s="306" t="s">
        <v>52</v>
      </c>
      <c r="E1041" s="221"/>
      <c r="F1041" s="221"/>
    </row>
    <row r="1042" s="171" customFormat="1" spans="1:6">
      <c r="A1042" s="288">
        <v>2150103</v>
      </c>
      <c r="B1042" s="292" t="s">
        <v>65</v>
      </c>
      <c r="C1042" s="304">
        <v>0</v>
      </c>
      <c r="D1042" s="306" t="s">
        <v>52</v>
      </c>
      <c r="E1042" s="221"/>
      <c r="F1042" s="221"/>
    </row>
    <row r="1043" s="171" customFormat="1" spans="1:6">
      <c r="A1043" s="288">
        <v>2150104</v>
      </c>
      <c r="B1043" s="292" t="s">
        <v>851</v>
      </c>
      <c r="C1043" s="304">
        <v>104</v>
      </c>
      <c r="D1043" s="306">
        <v>104</v>
      </c>
      <c r="E1043" s="221"/>
      <c r="F1043" s="221"/>
    </row>
    <row r="1044" s="171" customFormat="1" ht="24" spans="1:6">
      <c r="A1044" s="288">
        <v>2150105</v>
      </c>
      <c r="B1044" s="292" t="s">
        <v>852</v>
      </c>
      <c r="C1044" s="304">
        <v>0</v>
      </c>
      <c r="D1044" s="306" t="s">
        <v>52</v>
      </c>
      <c r="E1044" s="221"/>
      <c r="F1044" s="221"/>
    </row>
    <row r="1045" s="171" customFormat="1" ht="24" spans="1:6">
      <c r="A1045" s="288">
        <v>2150106</v>
      </c>
      <c r="B1045" s="292" t="s">
        <v>853</v>
      </c>
      <c r="C1045" s="304">
        <v>0</v>
      </c>
      <c r="D1045" s="306" t="s">
        <v>52</v>
      </c>
      <c r="E1045" s="221"/>
      <c r="F1045" s="221"/>
    </row>
    <row r="1046" s="171" customFormat="1" ht="24" spans="1:6">
      <c r="A1046" s="288">
        <v>2150107</v>
      </c>
      <c r="B1046" s="292" t="s">
        <v>854</v>
      </c>
      <c r="C1046" s="304">
        <v>0</v>
      </c>
      <c r="D1046" s="306" t="s">
        <v>52</v>
      </c>
      <c r="E1046" s="221"/>
      <c r="F1046" s="221"/>
    </row>
    <row r="1047" s="171" customFormat="1" spans="1:6">
      <c r="A1047" s="288">
        <v>2150108</v>
      </c>
      <c r="B1047" s="292" t="s">
        <v>855</v>
      </c>
      <c r="C1047" s="304">
        <v>0</v>
      </c>
      <c r="D1047" s="306" t="s">
        <v>52</v>
      </c>
      <c r="E1047" s="221"/>
      <c r="F1047" s="221"/>
    </row>
    <row r="1048" s="171" customFormat="1" spans="1:6">
      <c r="A1048" s="288">
        <v>2150199</v>
      </c>
      <c r="B1048" s="292" t="s">
        <v>856</v>
      </c>
      <c r="C1048" s="304">
        <v>0</v>
      </c>
      <c r="D1048" s="306" t="s">
        <v>52</v>
      </c>
      <c r="E1048" s="221"/>
      <c r="F1048" s="221"/>
    </row>
    <row r="1049" spans="1:5">
      <c r="A1049" s="288">
        <v>21502</v>
      </c>
      <c r="B1049" s="291" t="s">
        <v>857</v>
      </c>
      <c r="C1049" s="304">
        <v>0</v>
      </c>
      <c r="D1049" s="290">
        <v>0</v>
      </c>
      <c r="E1049" s="221">
        <v>2</v>
      </c>
    </row>
    <row r="1050" s="171" customFormat="1" spans="1:6">
      <c r="A1050" s="288">
        <v>2150201</v>
      </c>
      <c r="B1050" s="292" t="s">
        <v>63</v>
      </c>
      <c r="C1050" s="304">
        <v>0</v>
      </c>
      <c r="D1050" s="306" t="s">
        <v>52</v>
      </c>
      <c r="E1050" s="221"/>
      <c r="F1050" s="221"/>
    </row>
    <row r="1051" s="171" customFormat="1" spans="1:6">
      <c r="A1051" s="288">
        <v>2150202</v>
      </c>
      <c r="B1051" s="292" t="s">
        <v>64</v>
      </c>
      <c r="C1051" s="304">
        <v>0</v>
      </c>
      <c r="D1051" s="306" t="s">
        <v>52</v>
      </c>
      <c r="E1051" s="221"/>
      <c r="F1051" s="221"/>
    </row>
    <row r="1052" s="171" customFormat="1" spans="1:6">
      <c r="A1052" s="288">
        <v>2150203</v>
      </c>
      <c r="B1052" s="292" t="s">
        <v>65</v>
      </c>
      <c r="C1052" s="304">
        <v>0</v>
      </c>
      <c r="D1052" s="306" t="s">
        <v>52</v>
      </c>
      <c r="E1052" s="221"/>
      <c r="F1052" s="221"/>
    </row>
    <row r="1053" s="171" customFormat="1" spans="1:6">
      <c r="A1053" s="288">
        <v>2150204</v>
      </c>
      <c r="B1053" s="292" t="s">
        <v>858</v>
      </c>
      <c r="C1053" s="304">
        <v>0</v>
      </c>
      <c r="D1053" s="306" t="s">
        <v>52</v>
      </c>
      <c r="E1053" s="221"/>
      <c r="F1053" s="221"/>
    </row>
    <row r="1054" s="171" customFormat="1" spans="1:6">
      <c r="A1054" s="288">
        <v>2150205</v>
      </c>
      <c r="B1054" s="292" t="s">
        <v>859</v>
      </c>
      <c r="C1054" s="304">
        <v>0</v>
      </c>
      <c r="D1054" s="306" t="s">
        <v>52</v>
      </c>
      <c r="E1054" s="221"/>
      <c r="F1054" s="221"/>
    </row>
    <row r="1055" s="171" customFormat="1" spans="1:6">
      <c r="A1055" s="288">
        <v>2150206</v>
      </c>
      <c r="B1055" s="292" t="s">
        <v>860</v>
      </c>
      <c r="C1055" s="304">
        <v>0</v>
      </c>
      <c r="D1055" s="306" t="s">
        <v>52</v>
      </c>
      <c r="E1055" s="221"/>
      <c r="F1055" s="221"/>
    </row>
    <row r="1056" s="171" customFormat="1" ht="24" spans="1:6">
      <c r="A1056" s="288">
        <v>2150207</v>
      </c>
      <c r="B1056" s="292" t="s">
        <v>861</v>
      </c>
      <c r="C1056" s="304">
        <v>0</v>
      </c>
      <c r="D1056" s="306" t="s">
        <v>52</v>
      </c>
      <c r="E1056" s="221"/>
      <c r="F1056" s="221"/>
    </row>
    <row r="1057" s="171" customFormat="1" spans="1:6">
      <c r="A1057" s="288">
        <v>2150208</v>
      </c>
      <c r="B1057" s="292" t="s">
        <v>862</v>
      </c>
      <c r="C1057" s="304">
        <v>0</v>
      </c>
      <c r="D1057" s="306" t="s">
        <v>52</v>
      </c>
      <c r="E1057" s="221"/>
      <c r="F1057" s="221"/>
    </row>
    <row r="1058" s="171" customFormat="1" ht="24" spans="1:6">
      <c r="A1058" s="288">
        <v>2150209</v>
      </c>
      <c r="B1058" s="292" t="s">
        <v>863</v>
      </c>
      <c r="C1058" s="304">
        <v>0</v>
      </c>
      <c r="D1058" s="306" t="s">
        <v>52</v>
      </c>
      <c r="E1058" s="221"/>
      <c r="F1058" s="221"/>
    </row>
    <row r="1059" s="171" customFormat="1" spans="1:6">
      <c r="A1059" s="288">
        <v>2150210</v>
      </c>
      <c r="B1059" s="292" t="s">
        <v>864</v>
      </c>
      <c r="C1059" s="304">
        <v>0</v>
      </c>
      <c r="D1059" s="306" t="s">
        <v>52</v>
      </c>
      <c r="E1059" s="221"/>
      <c r="F1059" s="221"/>
    </row>
    <row r="1060" s="171" customFormat="1" ht="24" spans="1:6">
      <c r="A1060" s="288">
        <v>2150212</v>
      </c>
      <c r="B1060" s="292" t="s">
        <v>865</v>
      </c>
      <c r="C1060" s="304">
        <v>0</v>
      </c>
      <c r="D1060" s="306" t="s">
        <v>52</v>
      </c>
      <c r="E1060" s="221"/>
      <c r="F1060" s="221"/>
    </row>
    <row r="1061" s="171" customFormat="1" ht="24" spans="1:6">
      <c r="A1061" s="288">
        <v>2150213</v>
      </c>
      <c r="B1061" s="292" t="s">
        <v>866</v>
      </c>
      <c r="C1061" s="304">
        <v>0</v>
      </c>
      <c r="D1061" s="306" t="s">
        <v>52</v>
      </c>
      <c r="E1061" s="221"/>
      <c r="F1061" s="221"/>
    </row>
    <row r="1062" s="171" customFormat="1" ht="24" spans="1:6">
      <c r="A1062" s="288">
        <v>2150214</v>
      </c>
      <c r="B1062" s="292" t="s">
        <v>867</v>
      </c>
      <c r="C1062" s="304">
        <v>0</v>
      </c>
      <c r="D1062" s="306" t="s">
        <v>52</v>
      </c>
      <c r="E1062" s="221"/>
      <c r="F1062" s="221"/>
    </row>
    <row r="1063" s="171" customFormat="1" ht="24" spans="1:6">
      <c r="A1063" s="288">
        <v>2150215</v>
      </c>
      <c r="B1063" s="292" t="s">
        <v>868</v>
      </c>
      <c r="C1063" s="304">
        <v>0</v>
      </c>
      <c r="D1063" s="306" t="s">
        <v>52</v>
      </c>
      <c r="E1063" s="221"/>
      <c r="F1063" s="221"/>
    </row>
    <row r="1064" s="171" customFormat="1" spans="1:6">
      <c r="A1064" s="288">
        <v>2150299</v>
      </c>
      <c r="B1064" s="292" t="s">
        <v>869</v>
      </c>
      <c r="C1064" s="304">
        <v>0</v>
      </c>
      <c r="D1064" s="306" t="s">
        <v>52</v>
      </c>
      <c r="E1064" s="221"/>
      <c r="F1064" s="221"/>
    </row>
    <row r="1065" spans="1:5">
      <c r="A1065" s="288">
        <v>21503</v>
      </c>
      <c r="B1065" s="291" t="s">
        <v>870</v>
      </c>
      <c r="C1065" s="304">
        <v>0</v>
      </c>
      <c r="D1065" s="290">
        <v>0</v>
      </c>
      <c r="E1065" s="221">
        <v>2</v>
      </c>
    </row>
    <row r="1066" s="171" customFormat="1" spans="1:6">
      <c r="A1066" s="288">
        <v>2150301</v>
      </c>
      <c r="B1066" s="292" t="s">
        <v>63</v>
      </c>
      <c r="C1066" s="304">
        <v>0</v>
      </c>
      <c r="D1066" s="306" t="s">
        <v>52</v>
      </c>
      <c r="E1066" s="221"/>
      <c r="F1066" s="221"/>
    </row>
    <row r="1067" s="171" customFormat="1" spans="1:6">
      <c r="A1067" s="288">
        <v>2150302</v>
      </c>
      <c r="B1067" s="292" t="s">
        <v>64</v>
      </c>
      <c r="C1067" s="304">
        <v>0</v>
      </c>
      <c r="D1067" s="306" t="s">
        <v>52</v>
      </c>
      <c r="E1067" s="221"/>
      <c r="F1067" s="221"/>
    </row>
    <row r="1068" s="171" customFormat="1" spans="1:6">
      <c r="A1068" s="288">
        <v>2150303</v>
      </c>
      <c r="B1068" s="292" t="s">
        <v>65</v>
      </c>
      <c r="C1068" s="304">
        <v>0</v>
      </c>
      <c r="D1068" s="306" t="s">
        <v>52</v>
      </c>
      <c r="E1068" s="221"/>
      <c r="F1068" s="221"/>
    </row>
    <row r="1069" s="171" customFormat="1" spans="1:6">
      <c r="A1069" s="288">
        <v>2150399</v>
      </c>
      <c r="B1069" s="292" t="s">
        <v>871</v>
      </c>
      <c r="C1069" s="304">
        <v>0</v>
      </c>
      <c r="D1069" s="306" t="s">
        <v>52</v>
      </c>
      <c r="E1069" s="221"/>
      <c r="F1069" s="221"/>
    </row>
    <row r="1070" spans="1:5">
      <c r="A1070" s="288">
        <v>21505</v>
      </c>
      <c r="B1070" s="291" t="s">
        <v>872</v>
      </c>
      <c r="C1070" s="304">
        <v>0</v>
      </c>
      <c r="D1070" s="290">
        <v>0</v>
      </c>
      <c r="E1070" s="221">
        <v>2</v>
      </c>
    </row>
    <row r="1071" s="171" customFormat="1" spans="1:6">
      <c r="A1071" s="288">
        <v>2150501</v>
      </c>
      <c r="B1071" s="292" t="s">
        <v>63</v>
      </c>
      <c r="C1071" s="304">
        <v>0</v>
      </c>
      <c r="D1071" s="306" t="s">
        <v>52</v>
      </c>
      <c r="E1071" s="221"/>
      <c r="F1071" s="221"/>
    </row>
    <row r="1072" s="171" customFormat="1" spans="1:6">
      <c r="A1072" s="288">
        <v>2150502</v>
      </c>
      <c r="B1072" s="292" t="s">
        <v>64</v>
      </c>
      <c r="C1072" s="304">
        <v>0</v>
      </c>
      <c r="D1072" s="306" t="s">
        <v>52</v>
      </c>
      <c r="E1072" s="221"/>
      <c r="F1072" s="221"/>
    </row>
    <row r="1073" s="171" customFormat="1" spans="1:6">
      <c r="A1073" s="288">
        <v>2150503</v>
      </c>
      <c r="B1073" s="292" t="s">
        <v>65</v>
      </c>
      <c r="C1073" s="304">
        <v>0</v>
      </c>
      <c r="D1073" s="306" t="s">
        <v>52</v>
      </c>
      <c r="E1073" s="221"/>
      <c r="F1073" s="221"/>
    </row>
    <row r="1074" s="171" customFormat="1" spans="1:6">
      <c r="A1074" s="288">
        <v>2150505</v>
      </c>
      <c r="B1074" s="292" t="s">
        <v>873</v>
      </c>
      <c r="C1074" s="304">
        <v>0</v>
      </c>
      <c r="D1074" s="306" t="s">
        <v>52</v>
      </c>
      <c r="E1074" s="221"/>
      <c r="F1074" s="221"/>
    </row>
    <row r="1075" s="171" customFormat="1" spans="1:6">
      <c r="A1075" s="288">
        <v>2150507</v>
      </c>
      <c r="B1075" s="292" t="s">
        <v>874</v>
      </c>
      <c r="C1075" s="304">
        <v>0</v>
      </c>
      <c r="D1075" s="306" t="s">
        <v>52</v>
      </c>
      <c r="E1075" s="221"/>
      <c r="F1075" s="221"/>
    </row>
    <row r="1076" s="171" customFormat="1" ht="24" spans="1:6">
      <c r="A1076" s="288">
        <v>2150508</v>
      </c>
      <c r="B1076" s="292" t="s">
        <v>875</v>
      </c>
      <c r="C1076" s="304">
        <v>0</v>
      </c>
      <c r="D1076" s="306" t="s">
        <v>52</v>
      </c>
      <c r="E1076" s="221"/>
      <c r="F1076" s="221"/>
    </row>
    <row r="1077" s="171" customFormat="1" spans="1:6">
      <c r="A1077" s="288">
        <v>2150516</v>
      </c>
      <c r="B1077" s="292" t="s">
        <v>876</v>
      </c>
      <c r="C1077" s="304">
        <v>0</v>
      </c>
      <c r="D1077" s="306" t="s">
        <v>52</v>
      </c>
      <c r="E1077" s="221"/>
      <c r="F1077" s="221"/>
    </row>
    <row r="1078" s="171" customFormat="1" spans="1:6">
      <c r="A1078" s="288">
        <v>2150517</v>
      </c>
      <c r="B1078" s="292" t="s">
        <v>877</v>
      </c>
      <c r="C1078" s="304">
        <v>0</v>
      </c>
      <c r="D1078" s="306" t="s">
        <v>52</v>
      </c>
      <c r="E1078" s="221"/>
      <c r="F1078" s="221"/>
    </row>
    <row r="1079" s="171" customFormat="1" spans="1:6">
      <c r="A1079" s="288">
        <v>2150550</v>
      </c>
      <c r="B1079" s="292" t="s">
        <v>72</v>
      </c>
      <c r="C1079" s="304">
        <v>0</v>
      </c>
      <c r="D1079" s="306" t="s">
        <v>52</v>
      </c>
      <c r="E1079" s="221"/>
      <c r="F1079" s="221"/>
    </row>
    <row r="1080" s="171" customFormat="1" ht="24" spans="1:6">
      <c r="A1080" s="288">
        <v>2150599</v>
      </c>
      <c r="B1080" s="292" t="s">
        <v>878</v>
      </c>
      <c r="C1080" s="304">
        <v>0</v>
      </c>
      <c r="D1080" s="306" t="s">
        <v>52</v>
      </c>
      <c r="E1080" s="221"/>
      <c r="F1080" s="221"/>
    </row>
    <row r="1081" spans="1:5">
      <c r="A1081" s="288">
        <v>21507</v>
      </c>
      <c r="B1081" s="291" t="s">
        <v>879</v>
      </c>
      <c r="C1081" s="304">
        <v>0</v>
      </c>
      <c r="D1081" s="290">
        <v>0</v>
      </c>
      <c r="E1081" s="221">
        <v>2</v>
      </c>
    </row>
    <row r="1082" s="171" customFormat="1" spans="1:6">
      <c r="A1082" s="288">
        <v>2150701</v>
      </c>
      <c r="B1082" s="292" t="s">
        <v>63</v>
      </c>
      <c r="C1082" s="304">
        <v>0</v>
      </c>
      <c r="D1082" s="306" t="s">
        <v>52</v>
      </c>
      <c r="E1082" s="221"/>
      <c r="F1082" s="221"/>
    </row>
    <row r="1083" s="171" customFormat="1" spans="1:6">
      <c r="A1083" s="288">
        <v>2150702</v>
      </c>
      <c r="B1083" s="292" t="s">
        <v>64</v>
      </c>
      <c r="C1083" s="304">
        <v>0</v>
      </c>
      <c r="D1083" s="306" t="s">
        <v>52</v>
      </c>
      <c r="E1083" s="221"/>
      <c r="F1083" s="221"/>
    </row>
    <row r="1084" s="171" customFormat="1" spans="1:6">
      <c r="A1084" s="288">
        <v>2150703</v>
      </c>
      <c r="B1084" s="292" t="s">
        <v>65</v>
      </c>
      <c r="C1084" s="304">
        <v>0</v>
      </c>
      <c r="D1084" s="306" t="s">
        <v>52</v>
      </c>
      <c r="E1084" s="221"/>
      <c r="F1084" s="221"/>
    </row>
    <row r="1085" s="171" customFormat="1" spans="1:6">
      <c r="A1085" s="288">
        <v>2150704</v>
      </c>
      <c r="B1085" s="292" t="s">
        <v>880</v>
      </c>
      <c r="C1085" s="304">
        <v>0</v>
      </c>
      <c r="D1085" s="306" t="s">
        <v>52</v>
      </c>
      <c r="E1085" s="221"/>
      <c r="F1085" s="221"/>
    </row>
    <row r="1086" s="171" customFormat="1" spans="1:6">
      <c r="A1086" s="288">
        <v>2150705</v>
      </c>
      <c r="B1086" s="292" t="s">
        <v>881</v>
      </c>
      <c r="C1086" s="304">
        <v>0</v>
      </c>
      <c r="D1086" s="306" t="s">
        <v>52</v>
      </c>
      <c r="E1086" s="221"/>
      <c r="F1086" s="221"/>
    </row>
    <row r="1087" s="171" customFormat="1" ht="24" spans="1:6">
      <c r="A1087" s="288">
        <v>2150799</v>
      </c>
      <c r="B1087" s="292" t="s">
        <v>882</v>
      </c>
      <c r="C1087" s="304">
        <v>0</v>
      </c>
      <c r="D1087" s="306" t="s">
        <v>52</v>
      </c>
      <c r="E1087" s="221"/>
      <c r="F1087" s="221"/>
    </row>
    <row r="1088" ht="24" spans="1:5">
      <c r="A1088" s="288">
        <v>21508</v>
      </c>
      <c r="B1088" s="291" t="s">
        <v>883</v>
      </c>
      <c r="C1088" s="290">
        <f>SUM(C1089:C1095)</f>
        <v>55</v>
      </c>
      <c r="D1088" s="290">
        <f>SUM(D1089:D1095)</f>
        <v>55</v>
      </c>
      <c r="E1088" s="221">
        <v>2</v>
      </c>
    </row>
    <row r="1089" s="171" customFormat="1" spans="1:6">
      <c r="A1089" s="288">
        <v>2150801</v>
      </c>
      <c r="B1089" s="292" t="s">
        <v>63</v>
      </c>
      <c r="C1089" s="304">
        <v>0</v>
      </c>
      <c r="D1089" s="306" t="s">
        <v>52</v>
      </c>
      <c r="E1089" s="221"/>
      <c r="F1089" s="221"/>
    </row>
    <row r="1090" s="171" customFormat="1" spans="1:6">
      <c r="A1090" s="288">
        <v>2150802</v>
      </c>
      <c r="B1090" s="292" t="s">
        <v>64</v>
      </c>
      <c r="C1090" s="304">
        <v>0</v>
      </c>
      <c r="D1090" s="306" t="s">
        <v>52</v>
      </c>
      <c r="E1090" s="221"/>
      <c r="F1090" s="221"/>
    </row>
    <row r="1091" s="171" customFormat="1" spans="1:6">
      <c r="A1091" s="288">
        <v>2150803</v>
      </c>
      <c r="B1091" s="292" t="s">
        <v>65</v>
      </c>
      <c r="C1091" s="304">
        <v>0</v>
      </c>
      <c r="D1091" s="306" t="s">
        <v>52</v>
      </c>
      <c r="E1091" s="221"/>
      <c r="F1091" s="221"/>
    </row>
    <row r="1092" s="171" customFormat="1" ht="24" spans="1:6">
      <c r="A1092" s="288">
        <v>2150804</v>
      </c>
      <c r="B1092" s="292" t="s">
        <v>884</v>
      </c>
      <c r="C1092" s="304">
        <v>0</v>
      </c>
      <c r="D1092" s="306" t="s">
        <v>52</v>
      </c>
      <c r="E1092" s="221"/>
      <c r="F1092" s="221"/>
    </row>
    <row r="1093" s="171" customFormat="1" spans="1:6">
      <c r="A1093" s="288">
        <v>2150805</v>
      </c>
      <c r="B1093" s="292" t="s">
        <v>885</v>
      </c>
      <c r="C1093" s="304">
        <v>55</v>
      </c>
      <c r="D1093" s="306">
        <v>55</v>
      </c>
      <c r="E1093" s="221"/>
      <c r="F1093" s="221"/>
    </row>
    <row r="1094" s="171" customFormat="1" spans="1:6">
      <c r="A1094" s="288">
        <v>2150806</v>
      </c>
      <c r="B1094" s="292" t="s">
        <v>886</v>
      </c>
      <c r="C1094" s="304">
        <v>0</v>
      </c>
      <c r="D1094" s="306" t="s">
        <v>52</v>
      </c>
      <c r="E1094" s="221"/>
      <c r="F1094" s="221"/>
    </row>
    <row r="1095" s="171" customFormat="1" ht="24" spans="1:6">
      <c r="A1095" s="288">
        <v>2150899</v>
      </c>
      <c r="B1095" s="292" t="s">
        <v>887</v>
      </c>
      <c r="C1095" s="304">
        <v>0</v>
      </c>
      <c r="D1095" s="306" t="s">
        <v>52</v>
      </c>
      <c r="E1095" s="221"/>
      <c r="F1095" s="221"/>
    </row>
    <row r="1096" ht="24" spans="1:5">
      <c r="A1096" s="288">
        <v>21599</v>
      </c>
      <c r="B1096" s="291" t="s">
        <v>888</v>
      </c>
      <c r="C1096" s="304">
        <v>0</v>
      </c>
      <c r="D1096" s="290">
        <v>0</v>
      </c>
      <c r="E1096" s="221">
        <v>2</v>
      </c>
    </row>
    <row r="1097" s="171" customFormat="1" spans="1:6">
      <c r="A1097" s="288">
        <v>2159901</v>
      </c>
      <c r="B1097" s="292" t="s">
        <v>889</v>
      </c>
      <c r="C1097" s="304">
        <v>0</v>
      </c>
      <c r="D1097" s="306" t="s">
        <v>52</v>
      </c>
      <c r="E1097" s="221"/>
      <c r="F1097" s="221"/>
    </row>
    <row r="1098" s="171" customFormat="1" spans="1:6">
      <c r="A1098" s="288">
        <v>2159904</v>
      </c>
      <c r="B1098" s="292" t="s">
        <v>890</v>
      </c>
      <c r="C1098" s="304">
        <v>0</v>
      </c>
      <c r="D1098" s="306" t="s">
        <v>52</v>
      </c>
      <c r="E1098" s="221"/>
      <c r="F1098" s="221"/>
    </row>
    <row r="1099" s="171" customFormat="1" spans="1:6">
      <c r="A1099" s="288">
        <v>2159905</v>
      </c>
      <c r="B1099" s="292" t="s">
        <v>891</v>
      </c>
      <c r="C1099" s="304">
        <v>0</v>
      </c>
      <c r="D1099" s="306" t="s">
        <v>52</v>
      </c>
      <c r="E1099" s="221"/>
      <c r="F1099" s="221"/>
    </row>
    <row r="1100" s="171" customFormat="1" ht="24" spans="1:6">
      <c r="A1100" s="288">
        <v>2159906</v>
      </c>
      <c r="B1100" s="292" t="s">
        <v>892</v>
      </c>
      <c r="C1100" s="304">
        <v>0</v>
      </c>
      <c r="D1100" s="306" t="s">
        <v>52</v>
      </c>
      <c r="E1100" s="221"/>
      <c r="F1100" s="221"/>
    </row>
    <row r="1101" s="171" customFormat="1" ht="24" spans="1:6">
      <c r="A1101" s="288">
        <v>2159999</v>
      </c>
      <c r="B1101" s="292" t="s">
        <v>893</v>
      </c>
      <c r="C1101" s="304">
        <v>0</v>
      </c>
      <c r="D1101" s="306" t="s">
        <v>52</v>
      </c>
      <c r="E1101" s="221"/>
      <c r="F1101" s="221"/>
    </row>
    <row r="1102" s="171" customFormat="1" spans="1:6">
      <c r="A1102" s="288">
        <v>216</v>
      </c>
      <c r="B1102" s="289" t="s">
        <v>894</v>
      </c>
      <c r="C1102" s="306">
        <f>C1103+C1113+C1119</f>
        <v>121</v>
      </c>
      <c r="D1102" s="306">
        <f>D1103+D1113+D1119</f>
        <v>122.1</v>
      </c>
      <c r="E1102" s="221">
        <v>1</v>
      </c>
      <c r="F1102" s="221"/>
    </row>
    <row r="1103" spans="1:5">
      <c r="A1103" s="288">
        <v>21602</v>
      </c>
      <c r="B1103" s="291" t="s">
        <v>895</v>
      </c>
      <c r="C1103" s="290">
        <f>SUM(C1104:C1112)</f>
        <v>121</v>
      </c>
      <c r="D1103" s="290">
        <f>SUM(D1104:D1112)</f>
        <v>122.1</v>
      </c>
      <c r="E1103" s="221">
        <v>2</v>
      </c>
    </row>
    <row r="1104" s="171" customFormat="1" spans="1:6">
      <c r="A1104" s="288">
        <v>2160201</v>
      </c>
      <c r="B1104" s="292" t="s">
        <v>63</v>
      </c>
      <c r="C1104" s="304">
        <v>111</v>
      </c>
      <c r="D1104" s="306">
        <v>122.1</v>
      </c>
      <c r="E1104" s="221"/>
      <c r="F1104" s="221"/>
    </row>
    <row r="1105" s="171" customFormat="1" spans="1:6">
      <c r="A1105" s="288">
        <v>2160202</v>
      </c>
      <c r="B1105" s="292" t="s">
        <v>64</v>
      </c>
      <c r="C1105" s="304">
        <v>0</v>
      </c>
      <c r="D1105" s="306" t="s">
        <v>52</v>
      </c>
      <c r="E1105" s="221"/>
      <c r="F1105" s="221"/>
    </row>
    <row r="1106" s="171" customFormat="1" spans="1:6">
      <c r="A1106" s="288">
        <v>2160203</v>
      </c>
      <c r="B1106" s="292" t="s">
        <v>65</v>
      </c>
      <c r="C1106" s="304">
        <v>0</v>
      </c>
      <c r="D1106" s="306" t="s">
        <v>52</v>
      </c>
      <c r="E1106" s="221"/>
      <c r="F1106" s="221"/>
    </row>
    <row r="1107" s="171" customFormat="1" spans="1:6">
      <c r="A1107" s="288">
        <v>2160216</v>
      </c>
      <c r="B1107" s="292" t="s">
        <v>896</v>
      </c>
      <c r="C1107" s="304">
        <v>0</v>
      </c>
      <c r="D1107" s="306" t="s">
        <v>52</v>
      </c>
      <c r="E1107" s="221"/>
      <c r="F1107" s="221"/>
    </row>
    <row r="1108" s="171" customFormat="1" spans="1:6">
      <c r="A1108" s="288">
        <v>2160217</v>
      </c>
      <c r="B1108" s="292" t="s">
        <v>897</v>
      </c>
      <c r="C1108" s="304">
        <v>0</v>
      </c>
      <c r="D1108" s="306" t="s">
        <v>52</v>
      </c>
      <c r="E1108" s="221"/>
      <c r="F1108" s="221"/>
    </row>
    <row r="1109" s="171" customFormat="1" spans="1:6">
      <c r="A1109" s="288">
        <v>2160218</v>
      </c>
      <c r="B1109" s="292" t="s">
        <v>898</v>
      </c>
      <c r="C1109" s="304">
        <v>0</v>
      </c>
      <c r="D1109" s="306" t="s">
        <v>52</v>
      </c>
      <c r="E1109" s="221"/>
      <c r="F1109" s="221"/>
    </row>
    <row r="1110" s="171" customFormat="1" spans="1:6">
      <c r="A1110" s="288">
        <v>2160219</v>
      </c>
      <c r="B1110" s="292" t="s">
        <v>899</v>
      </c>
      <c r="C1110" s="304">
        <v>0</v>
      </c>
      <c r="D1110" s="306" t="s">
        <v>52</v>
      </c>
      <c r="E1110" s="221"/>
      <c r="F1110" s="221"/>
    </row>
    <row r="1111" s="171" customFormat="1" spans="1:6">
      <c r="A1111" s="288">
        <v>2160250</v>
      </c>
      <c r="B1111" s="292" t="s">
        <v>72</v>
      </c>
      <c r="C1111" s="304">
        <v>0</v>
      </c>
      <c r="D1111" s="306" t="s">
        <v>52</v>
      </c>
      <c r="E1111" s="221"/>
      <c r="F1111" s="221"/>
    </row>
    <row r="1112" s="171" customFormat="1" ht="24" spans="1:6">
      <c r="A1112" s="288">
        <v>2160299</v>
      </c>
      <c r="B1112" s="292" t="s">
        <v>900</v>
      </c>
      <c r="C1112" s="304">
        <v>10</v>
      </c>
      <c r="D1112" s="306" t="s">
        <v>52</v>
      </c>
      <c r="E1112" s="221"/>
      <c r="F1112" s="221"/>
    </row>
    <row r="1113" spans="1:5">
      <c r="A1113" s="288">
        <v>21606</v>
      </c>
      <c r="B1113" s="291" t="s">
        <v>901</v>
      </c>
      <c r="C1113" s="304">
        <v>0</v>
      </c>
      <c r="D1113" s="290">
        <v>0</v>
      </c>
      <c r="E1113" s="221">
        <v>2</v>
      </c>
    </row>
    <row r="1114" s="171" customFormat="1" spans="1:6">
      <c r="A1114" s="288">
        <v>2160601</v>
      </c>
      <c r="B1114" s="292" t="s">
        <v>63</v>
      </c>
      <c r="C1114" s="304">
        <v>0</v>
      </c>
      <c r="D1114" s="306" t="s">
        <v>52</v>
      </c>
      <c r="E1114" s="221"/>
      <c r="F1114" s="221"/>
    </row>
    <row r="1115" s="171" customFormat="1" spans="1:6">
      <c r="A1115" s="288">
        <v>2160602</v>
      </c>
      <c r="B1115" s="292" t="s">
        <v>64</v>
      </c>
      <c r="C1115" s="304">
        <v>0</v>
      </c>
      <c r="D1115" s="306" t="s">
        <v>52</v>
      </c>
      <c r="E1115" s="221"/>
      <c r="F1115" s="221"/>
    </row>
    <row r="1116" s="171" customFormat="1" spans="1:6">
      <c r="A1116" s="288">
        <v>2160603</v>
      </c>
      <c r="B1116" s="292" t="s">
        <v>65</v>
      </c>
      <c r="C1116" s="304">
        <v>0</v>
      </c>
      <c r="D1116" s="306" t="s">
        <v>52</v>
      </c>
      <c r="E1116" s="221"/>
      <c r="F1116" s="221"/>
    </row>
    <row r="1117" s="171" customFormat="1" ht="24" spans="1:6">
      <c r="A1117" s="288">
        <v>2160607</v>
      </c>
      <c r="B1117" s="292" t="s">
        <v>902</v>
      </c>
      <c r="C1117" s="304">
        <v>0</v>
      </c>
      <c r="D1117" s="306" t="s">
        <v>52</v>
      </c>
      <c r="E1117" s="221"/>
      <c r="F1117" s="221"/>
    </row>
    <row r="1118" s="171" customFormat="1" ht="24" spans="1:6">
      <c r="A1118" s="288">
        <v>2160699</v>
      </c>
      <c r="B1118" s="292" t="s">
        <v>903</v>
      </c>
      <c r="C1118" s="304">
        <v>0</v>
      </c>
      <c r="D1118" s="306" t="s">
        <v>52</v>
      </c>
      <c r="E1118" s="221"/>
      <c r="F1118" s="221"/>
    </row>
    <row r="1119" ht="24" spans="1:5">
      <c r="A1119" s="288">
        <v>21699</v>
      </c>
      <c r="B1119" s="291" t="s">
        <v>904</v>
      </c>
      <c r="C1119" s="304">
        <v>0</v>
      </c>
      <c r="D1119" s="290">
        <v>0</v>
      </c>
      <c r="E1119" s="221">
        <v>2</v>
      </c>
    </row>
    <row r="1120" s="171" customFormat="1" spans="1:6">
      <c r="A1120" s="288">
        <v>2169901</v>
      </c>
      <c r="B1120" s="292" t="s">
        <v>905</v>
      </c>
      <c r="C1120" s="304">
        <v>0</v>
      </c>
      <c r="D1120" s="306" t="s">
        <v>52</v>
      </c>
      <c r="E1120" s="221"/>
      <c r="F1120" s="221"/>
    </row>
    <row r="1121" s="171" customFormat="1" ht="24" spans="1:6">
      <c r="A1121" s="288">
        <v>2169999</v>
      </c>
      <c r="B1121" s="292" t="s">
        <v>906</v>
      </c>
      <c r="C1121" s="304">
        <v>0</v>
      </c>
      <c r="D1121" s="306" t="s">
        <v>52</v>
      </c>
      <c r="E1121" s="221"/>
      <c r="F1121" s="221"/>
    </row>
    <row r="1122" s="280" customFormat="1" spans="1:6">
      <c r="A1122" s="288">
        <v>217</v>
      </c>
      <c r="B1122" s="289" t="s">
        <v>907</v>
      </c>
      <c r="C1122" s="304">
        <v>0</v>
      </c>
      <c r="D1122" s="306">
        <v>0</v>
      </c>
      <c r="E1122" s="172">
        <v>1</v>
      </c>
      <c r="F1122" s="172"/>
    </row>
    <row r="1123" s="280" customFormat="1" spans="1:6">
      <c r="A1123" s="288">
        <v>21701</v>
      </c>
      <c r="B1123" s="291" t="s">
        <v>908</v>
      </c>
      <c r="C1123" s="304">
        <v>0</v>
      </c>
      <c r="D1123" s="290">
        <v>0</v>
      </c>
      <c r="E1123" s="172">
        <v>2</v>
      </c>
      <c r="F1123" s="172"/>
    </row>
    <row r="1124" s="280" customFormat="1" spans="1:6">
      <c r="A1124" s="288">
        <v>2170101</v>
      </c>
      <c r="B1124" s="292" t="s">
        <v>63</v>
      </c>
      <c r="C1124" s="304">
        <v>0</v>
      </c>
      <c r="D1124" s="306" t="s">
        <v>52</v>
      </c>
      <c r="E1124" s="172"/>
      <c r="F1124" s="172"/>
    </row>
    <row r="1125" s="280" customFormat="1" spans="1:6">
      <c r="A1125" s="288">
        <v>2170102</v>
      </c>
      <c r="B1125" s="292" t="s">
        <v>64</v>
      </c>
      <c r="C1125" s="304">
        <v>0</v>
      </c>
      <c r="D1125" s="306" t="s">
        <v>52</v>
      </c>
      <c r="E1125" s="172"/>
      <c r="F1125" s="172"/>
    </row>
    <row r="1126" s="280" customFormat="1" spans="1:6">
      <c r="A1126" s="288">
        <v>2170103</v>
      </c>
      <c r="B1126" s="292" t="s">
        <v>65</v>
      </c>
      <c r="C1126" s="304">
        <v>0</v>
      </c>
      <c r="D1126" s="306" t="s">
        <v>52</v>
      </c>
      <c r="E1126" s="172"/>
      <c r="F1126" s="172"/>
    </row>
    <row r="1127" s="280" customFormat="1" spans="1:6">
      <c r="A1127" s="288">
        <v>2170104</v>
      </c>
      <c r="B1127" s="292" t="s">
        <v>909</v>
      </c>
      <c r="C1127" s="304">
        <v>0</v>
      </c>
      <c r="D1127" s="306" t="s">
        <v>52</v>
      </c>
      <c r="E1127" s="172"/>
      <c r="F1127" s="172"/>
    </row>
    <row r="1128" s="280" customFormat="1" spans="1:6">
      <c r="A1128" s="288">
        <v>2170150</v>
      </c>
      <c r="B1128" s="292" t="s">
        <v>72</v>
      </c>
      <c r="C1128" s="304">
        <v>0</v>
      </c>
      <c r="D1128" s="306" t="s">
        <v>52</v>
      </c>
      <c r="E1128" s="172"/>
      <c r="F1128" s="172"/>
    </row>
    <row r="1129" s="280" customFormat="1" ht="24" spans="1:6">
      <c r="A1129" s="288">
        <v>2170199</v>
      </c>
      <c r="B1129" s="292" t="s">
        <v>910</v>
      </c>
      <c r="C1129" s="304">
        <v>0</v>
      </c>
      <c r="D1129" s="306" t="s">
        <v>52</v>
      </c>
      <c r="E1129" s="172"/>
      <c r="F1129" s="172"/>
    </row>
    <row r="1130" s="280" customFormat="1" spans="1:6">
      <c r="A1130" s="288">
        <v>21702</v>
      </c>
      <c r="B1130" s="291" t="s">
        <v>911</v>
      </c>
      <c r="C1130" s="304">
        <v>0</v>
      </c>
      <c r="D1130" s="290">
        <v>0</v>
      </c>
      <c r="E1130" s="172">
        <v>2</v>
      </c>
      <c r="F1130" s="172"/>
    </row>
    <row r="1131" s="280" customFormat="1" spans="1:6">
      <c r="A1131" s="288">
        <v>2170201</v>
      </c>
      <c r="B1131" s="292" t="s">
        <v>912</v>
      </c>
      <c r="C1131" s="304">
        <v>0</v>
      </c>
      <c r="D1131" s="306" t="s">
        <v>52</v>
      </c>
      <c r="E1131" s="172"/>
      <c r="F1131" s="172"/>
    </row>
    <row r="1132" s="280" customFormat="1" spans="1:6">
      <c r="A1132" s="288">
        <v>2170202</v>
      </c>
      <c r="B1132" s="292" t="s">
        <v>913</v>
      </c>
      <c r="C1132" s="304">
        <v>0</v>
      </c>
      <c r="D1132" s="306" t="s">
        <v>52</v>
      </c>
      <c r="E1132" s="172"/>
      <c r="F1132" s="172"/>
    </row>
    <row r="1133" s="280" customFormat="1" spans="1:6">
      <c r="A1133" s="288">
        <v>2170203</v>
      </c>
      <c r="B1133" s="292" t="s">
        <v>914</v>
      </c>
      <c r="C1133" s="304">
        <v>0</v>
      </c>
      <c r="D1133" s="306" t="s">
        <v>52</v>
      </c>
      <c r="E1133" s="172"/>
      <c r="F1133" s="172"/>
    </row>
    <row r="1134" s="280" customFormat="1" spans="1:6">
      <c r="A1134" s="288">
        <v>2170204</v>
      </c>
      <c r="B1134" s="292" t="s">
        <v>915</v>
      </c>
      <c r="C1134" s="304">
        <v>0</v>
      </c>
      <c r="D1134" s="306" t="s">
        <v>52</v>
      </c>
      <c r="E1134" s="172"/>
      <c r="F1134" s="172"/>
    </row>
    <row r="1135" s="280" customFormat="1" spans="1:6">
      <c r="A1135" s="288">
        <v>2170205</v>
      </c>
      <c r="B1135" s="292" t="s">
        <v>916</v>
      </c>
      <c r="C1135" s="304">
        <v>0</v>
      </c>
      <c r="D1135" s="306" t="s">
        <v>52</v>
      </c>
      <c r="E1135" s="172"/>
      <c r="F1135" s="172"/>
    </row>
    <row r="1136" s="280" customFormat="1" spans="1:6">
      <c r="A1136" s="288">
        <v>2170206</v>
      </c>
      <c r="B1136" s="292" t="s">
        <v>917</v>
      </c>
      <c r="C1136" s="304">
        <v>0</v>
      </c>
      <c r="D1136" s="306" t="s">
        <v>52</v>
      </c>
      <c r="E1136" s="172"/>
      <c r="F1136" s="172"/>
    </row>
    <row r="1137" s="280" customFormat="1" spans="1:6">
      <c r="A1137" s="288">
        <v>2170207</v>
      </c>
      <c r="B1137" s="292" t="s">
        <v>918</v>
      </c>
      <c r="C1137" s="304">
        <v>0</v>
      </c>
      <c r="D1137" s="306" t="s">
        <v>52</v>
      </c>
      <c r="E1137" s="172"/>
      <c r="F1137" s="172"/>
    </row>
    <row r="1138" s="280" customFormat="1" spans="1:6">
      <c r="A1138" s="288">
        <v>2170208</v>
      </c>
      <c r="B1138" s="292" t="s">
        <v>919</v>
      </c>
      <c r="C1138" s="304">
        <v>0</v>
      </c>
      <c r="D1138" s="306" t="s">
        <v>52</v>
      </c>
      <c r="E1138" s="172"/>
      <c r="F1138" s="172"/>
    </row>
    <row r="1139" s="280" customFormat="1" ht="24" spans="1:6">
      <c r="A1139" s="288">
        <v>2170299</v>
      </c>
      <c r="B1139" s="292" t="s">
        <v>920</v>
      </c>
      <c r="C1139" s="304">
        <v>0</v>
      </c>
      <c r="D1139" s="306" t="s">
        <v>52</v>
      </c>
      <c r="E1139" s="172"/>
      <c r="F1139" s="172"/>
    </row>
    <row r="1140" s="280" customFormat="1" spans="1:6">
      <c r="A1140" s="288">
        <v>21703</v>
      </c>
      <c r="B1140" s="291" t="s">
        <v>921</v>
      </c>
      <c r="C1140" s="304">
        <v>0</v>
      </c>
      <c r="D1140" s="290">
        <v>0</v>
      </c>
      <c r="E1140" s="172">
        <v>2</v>
      </c>
      <c r="F1140" s="172"/>
    </row>
    <row r="1141" s="280" customFormat="1" spans="1:6">
      <c r="A1141" s="288">
        <v>2170301</v>
      </c>
      <c r="B1141" s="292" t="s">
        <v>922</v>
      </c>
      <c r="C1141" s="304">
        <v>0</v>
      </c>
      <c r="D1141" s="306" t="s">
        <v>52</v>
      </c>
      <c r="E1141" s="172"/>
      <c r="F1141" s="172"/>
    </row>
    <row r="1142" s="280" customFormat="1" spans="1:6">
      <c r="A1142" s="288">
        <v>2170302</v>
      </c>
      <c r="B1142" s="292" t="s">
        <v>923</v>
      </c>
      <c r="C1142" s="304">
        <v>0</v>
      </c>
      <c r="D1142" s="306" t="s">
        <v>52</v>
      </c>
      <c r="E1142" s="172"/>
      <c r="F1142" s="172"/>
    </row>
    <row r="1143" s="280" customFormat="1" spans="1:6">
      <c r="A1143" s="288">
        <v>2170303</v>
      </c>
      <c r="B1143" s="292" t="s">
        <v>924</v>
      </c>
      <c r="C1143" s="304">
        <v>0</v>
      </c>
      <c r="D1143" s="306" t="s">
        <v>52</v>
      </c>
      <c r="E1143" s="172"/>
      <c r="F1143" s="172"/>
    </row>
    <row r="1144" s="280" customFormat="1" spans="1:6">
      <c r="A1144" s="288">
        <v>2170304</v>
      </c>
      <c r="B1144" s="292" t="s">
        <v>925</v>
      </c>
      <c r="C1144" s="304">
        <v>0</v>
      </c>
      <c r="D1144" s="306" t="s">
        <v>52</v>
      </c>
      <c r="E1144" s="172"/>
      <c r="F1144" s="172"/>
    </row>
    <row r="1145" s="280" customFormat="1" spans="1:6">
      <c r="A1145" s="288">
        <v>2170399</v>
      </c>
      <c r="B1145" s="292" t="s">
        <v>926</v>
      </c>
      <c r="C1145" s="304">
        <v>0</v>
      </c>
      <c r="D1145" s="306" t="s">
        <v>52</v>
      </c>
      <c r="E1145" s="172"/>
      <c r="F1145" s="172"/>
    </row>
    <row r="1146" s="280" customFormat="1" spans="1:6">
      <c r="A1146" s="288">
        <v>21704</v>
      </c>
      <c r="B1146" s="291" t="s">
        <v>927</v>
      </c>
      <c r="C1146" s="304">
        <v>0</v>
      </c>
      <c r="D1146" s="290">
        <v>0</v>
      </c>
      <c r="E1146" s="172">
        <v>2</v>
      </c>
      <c r="F1146" s="172"/>
    </row>
    <row r="1147" s="280" customFormat="1" spans="1:6">
      <c r="A1147" s="288">
        <v>2170401</v>
      </c>
      <c r="B1147" s="292" t="s">
        <v>928</v>
      </c>
      <c r="C1147" s="304">
        <v>0</v>
      </c>
      <c r="D1147" s="306" t="s">
        <v>52</v>
      </c>
      <c r="E1147" s="172"/>
      <c r="F1147" s="172"/>
    </row>
    <row r="1148" s="280" customFormat="1" spans="1:6">
      <c r="A1148" s="288">
        <v>2170499</v>
      </c>
      <c r="B1148" s="292" t="s">
        <v>929</v>
      </c>
      <c r="C1148" s="304">
        <v>0</v>
      </c>
      <c r="D1148" s="306" t="s">
        <v>52</v>
      </c>
      <c r="E1148" s="172"/>
      <c r="F1148" s="172"/>
    </row>
    <row r="1149" s="280" customFormat="1" spans="1:6">
      <c r="A1149" s="288">
        <v>21799</v>
      </c>
      <c r="B1149" s="291" t="s">
        <v>930</v>
      </c>
      <c r="C1149" s="304">
        <v>0</v>
      </c>
      <c r="D1149" s="290">
        <v>0</v>
      </c>
      <c r="E1149" s="172">
        <v>2</v>
      </c>
      <c r="F1149" s="172"/>
    </row>
    <row r="1150" s="280" customFormat="1" spans="1:6">
      <c r="A1150" s="288">
        <v>2179902</v>
      </c>
      <c r="B1150" s="292" t="s">
        <v>931</v>
      </c>
      <c r="C1150" s="304">
        <v>0</v>
      </c>
      <c r="D1150" s="306" t="s">
        <v>52</v>
      </c>
      <c r="E1150" s="172"/>
      <c r="F1150" s="172"/>
    </row>
    <row r="1151" s="280" customFormat="1" spans="1:6">
      <c r="A1151" s="288">
        <v>2179999</v>
      </c>
      <c r="B1151" s="292" t="s">
        <v>932</v>
      </c>
      <c r="C1151" s="304">
        <v>0</v>
      </c>
      <c r="D1151" s="306" t="s">
        <v>52</v>
      </c>
      <c r="E1151" s="172"/>
      <c r="F1151" s="172"/>
    </row>
    <row r="1152" s="280" customFormat="1" spans="1:6">
      <c r="A1152" s="288">
        <v>219</v>
      </c>
      <c r="B1152" s="289" t="s">
        <v>933</v>
      </c>
      <c r="C1152" s="304">
        <v>0</v>
      </c>
      <c r="D1152" s="306">
        <v>0</v>
      </c>
      <c r="E1152" s="172">
        <v>1</v>
      </c>
      <c r="F1152" s="172"/>
    </row>
    <row r="1153" s="280" customFormat="1" spans="1:6">
      <c r="A1153" s="288">
        <v>21901</v>
      </c>
      <c r="B1153" s="291" t="s">
        <v>934</v>
      </c>
      <c r="C1153" s="304">
        <v>0</v>
      </c>
      <c r="D1153" s="290">
        <v>0</v>
      </c>
      <c r="E1153" s="172">
        <v>2</v>
      </c>
      <c r="F1153" s="172"/>
    </row>
    <row r="1154" s="280" customFormat="1" spans="1:6">
      <c r="A1154" s="288">
        <v>21902</v>
      </c>
      <c r="B1154" s="291" t="s">
        <v>935</v>
      </c>
      <c r="C1154" s="304">
        <v>0</v>
      </c>
      <c r="D1154" s="290">
        <v>0</v>
      </c>
      <c r="E1154" s="172">
        <v>2</v>
      </c>
      <c r="F1154" s="172"/>
    </row>
    <row r="1155" s="280" customFormat="1" spans="1:6">
      <c r="A1155" s="288">
        <v>21903</v>
      </c>
      <c r="B1155" s="291" t="s">
        <v>936</v>
      </c>
      <c r="C1155" s="304">
        <v>0</v>
      </c>
      <c r="D1155" s="290">
        <v>0</v>
      </c>
      <c r="E1155" s="172">
        <v>2</v>
      </c>
      <c r="F1155" s="172"/>
    </row>
    <row r="1156" s="280" customFormat="1" spans="1:6">
      <c r="A1156" s="288">
        <v>21904</v>
      </c>
      <c r="B1156" s="291" t="s">
        <v>937</v>
      </c>
      <c r="C1156" s="304">
        <v>0</v>
      </c>
      <c r="D1156" s="290">
        <v>0</v>
      </c>
      <c r="E1156" s="172">
        <v>2</v>
      </c>
      <c r="F1156" s="172"/>
    </row>
    <row r="1157" s="280" customFormat="1" spans="1:6">
      <c r="A1157" s="288">
        <v>21905</v>
      </c>
      <c r="B1157" s="291" t="s">
        <v>938</v>
      </c>
      <c r="C1157" s="304">
        <v>0</v>
      </c>
      <c r="D1157" s="290">
        <v>0</v>
      </c>
      <c r="E1157" s="172">
        <v>2</v>
      </c>
      <c r="F1157" s="172"/>
    </row>
    <row r="1158" s="280" customFormat="1" spans="1:6">
      <c r="A1158" s="288">
        <v>21906</v>
      </c>
      <c r="B1158" s="291" t="s">
        <v>939</v>
      </c>
      <c r="C1158" s="304">
        <v>0</v>
      </c>
      <c r="D1158" s="290">
        <v>0</v>
      </c>
      <c r="E1158" s="172">
        <v>2</v>
      </c>
      <c r="F1158" s="172"/>
    </row>
    <row r="1159" s="280" customFormat="1" spans="1:6">
      <c r="A1159" s="288">
        <v>21907</v>
      </c>
      <c r="B1159" s="291" t="s">
        <v>940</v>
      </c>
      <c r="C1159" s="304">
        <v>0</v>
      </c>
      <c r="D1159" s="290">
        <v>0</v>
      </c>
      <c r="E1159" s="172">
        <v>2</v>
      </c>
      <c r="F1159" s="172"/>
    </row>
    <row r="1160" s="280" customFormat="1" spans="1:6">
      <c r="A1160" s="288">
        <v>21908</v>
      </c>
      <c r="B1160" s="291" t="s">
        <v>941</v>
      </c>
      <c r="C1160" s="304">
        <v>0</v>
      </c>
      <c r="D1160" s="290">
        <v>0</v>
      </c>
      <c r="E1160" s="172">
        <v>2</v>
      </c>
      <c r="F1160" s="172"/>
    </row>
    <row r="1161" s="280" customFormat="1" spans="1:6">
      <c r="A1161" s="288">
        <v>21999</v>
      </c>
      <c r="B1161" s="291" t="s">
        <v>942</v>
      </c>
      <c r="C1161" s="304">
        <v>0</v>
      </c>
      <c r="D1161" s="290">
        <v>0</v>
      </c>
      <c r="E1161" s="172">
        <v>2</v>
      </c>
      <c r="F1161" s="172"/>
    </row>
    <row r="1162" s="171" customFormat="1" ht="24" spans="1:6">
      <c r="A1162" s="288">
        <v>220</v>
      </c>
      <c r="B1162" s="289" t="s">
        <v>943</v>
      </c>
      <c r="C1162" s="306">
        <f>C1163+C1190+C1205</f>
        <v>2091</v>
      </c>
      <c r="D1162" s="306">
        <f>D1163+D1190+D1205</f>
        <v>2057.6</v>
      </c>
      <c r="E1162" s="221">
        <v>1</v>
      </c>
      <c r="F1162" s="221"/>
    </row>
    <row r="1163" spans="1:5">
      <c r="A1163" s="288">
        <v>22001</v>
      </c>
      <c r="B1163" s="291" t="s">
        <v>944</v>
      </c>
      <c r="C1163" s="290">
        <f>SUM(C1164:C1189)</f>
        <v>1899</v>
      </c>
      <c r="D1163" s="290">
        <f>SUM(D1164:D1189)</f>
        <v>1872</v>
      </c>
      <c r="E1163" s="221">
        <v>2</v>
      </c>
    </row>
    <row r="1164" s="171" customFormat="1" spans="1:6">
      <c r="A1164" s="288">
        <v>2200101</v>
      </c>
      <c r="B1164" s="292" t="s">
        <v>63</v>
      </c>
      <c r="C1164" s="304">
        <v>1350</v>
      </c>
      <c r="D1164" s="306">
        <v>1585</v>
      </c>
      <c r="E1164" s="221"/>
      <c r="F1164" s="221"/>
    </row>
    <row r="1165" s="171" customFormat="1" spans="1:6">
      <c r="A1165" s="288">
        <v>2200102</v>
      </c>
      <c r="B1165" s="292" t="s">
        <v>64</v>
      </c>
      <c r="C1165" s="304">
        <v>0</v>
      </c>
      <c r="D1165" s="306" t="s">
        <v>52</v>
      </c>
      <c r="E1165" s="221"/>
      <c r="F1165" s="221"/>
    </row>
    <row r="1166" s="171" customFormat="1" spans="1:6">
      <c r="A1166" s="288">
        <v>2200103</v>
      </c>
      <c r="B1166" s="292" t="s">
        <v>65</v>
      </c>
      <c r="C1166" s="304">
        <v>0</v>
      </c>
      <c r="D1166" s="306" t="s">
        <v>52</v>
      </c>
      <c r="E1166" s="221"/>
      <c r="F1166" s="221"/>
    </row>
    <row r="1167" s="171" customFormat="1" spans="1:6">
      <c r="A1167" s="288">
        <v>2200104</v>
      </c>
      <c r="B1167" s="292" t="s">
        <v>945</v>
      </c>
      <c r="C1167" s="304">
        <v>0</v>
      </c>
      <c r="D1167" s="306" t="s">
        <v>52</v>
      </c>
      <c r="E1167" s="221"/>
      <c r="F1167" s="221"/>
    </row>
    <row r="1168" s="171" customFormat="1" spans="1:6">
      <c r="A1168" s="288">
        <v>2200106</v>
      </c>
      <c r="B1168" s="292" t="s">
        <v>946</v>
      </c>
      <c r="C1168" s="304">
        <v>414</v>
      </c>
      <c r="D1168" s="306">
        <v>161</v>
      </c>
      <c r="E1168" s="221"/>
      <c r="F1168" s="221"/>
    </row>
    <row r="1169" s="171" customFormat="1" ht="24" spans="1:6">
      <c r="A1169" s="288">
        <v>2200107</v>
      </c>
      <c r="B1169" s="292" t="s">
        <v>947</v>
      </c>
      <c r="C1169" s="304">
        <v>0</v>
      </c>
      <c r="D1169" s="306" t="s">
        <v>52</v>
      </c>
      <c r="E1169" s="221"/>
      <c r="F1169" s="221"/>
    </row>
    <row r="1170" s="171" customFormat="1" ht="24" spans="1:6">
      <c r="A1170" s="288">
        <v>2200108</v>
      </c>
      <c r="B1170" s="292" t="s">
        <v>948</v>
      </c>
      <c r="C1170" s="304">
        <v>15</v>
      </c>
      <c r="D1170" s="306">
        <v>12</v>
      </c>
      <c r="E1170" s="221"/>
      <c r="F1170" s="221"/>
    </row>
    <row r="1171" s="171" customFormat="1" ht="24" spans="1:6">
      <c r="A1171" s="288">
        <v>2200109</v>
      </c>
      <c r="B1171" s="292" t="s">
        <v>949</v>
      </c>
      <c r="C1171" s="304">
        <v>100</v>
      </c>
      <c r="D1171" s="306">
        <v>100</v>
      </c>
      <c r="E1171" s="221"/>
      <c r="F1171" s="221"/>
    </row>
    <row r="1172" s="171" customFormat="1" spans="1:6">
      <c r="A1172" s="288">
        <v>2200112</v>
      </c>
      <c r="B1172" s="292" t="s">
        <v>950</v>
      </c>
      <c r="C1172" s="304">
        <v>0</v>
      </c>
      <c r="D1172" s="306" t="s">
        <v>52</v>
      </c>
      <c r="E1172" s="221"/>
      <c r="F1172" s="221"/>
    </row>
    <row r="1173" s="171" customFormat="1" ht="24" spans="1:6">
      <c r="A1173" s="288">
        <v>2200113</v>
      </c>
      <c r="B1173" s="292" t="s">
        <v>951</v>
      </c>
      <c r="C1173" s="304">
        <v>0</v>
      </c>
      <c r="D1173" s="306" t="s">
        <v>52</v>
      </c>
      <c r="E1173" s="221"/>
      <c r="F1173" s="221"/>
    </row>
    <row r="1174" s="171" customFormat="1" ht="24" spans="1:6">
      <c r="A1174" s="288">
        <v>2200114</v>
      </c>
      <c r="B1174" s="292" t="s">
        <v>952</v>
      </c>
      <c r="C1174" s="304">
        <v>0</v>
      </c>
      <c r="D1174" s="306" t="s">
        <v>52</v>
      </c>
      <c r="E1174" s="221"/>
      <c r="F1174" s="221"/>
    </row>
    <row r="1175" s="171" customFormat="1" ht="24" spans="1:6">
      <c r="A1175" s="288">
        <v>2200115</v>
      </c>
      <c r="B1175" s="292" t="s">
        <v>953</v>
      </c>
      <c r="C1175" s="304">
        <v>0</v>
      </c>
      <c r="D1175" s="306" t="s">
        <v>52</v>
      </c>
      <c r="E1175" s="221"/>
      <c r="F1175" s="221"/>
    </row>
    <row r="1176" s="171" customFormat="1" spans="1:6">
      <c r="A1176" s="288">
        <v>2200116</v>
      </c>
      <c r="B1176" s="292" t="s">
        <v>954</v>
      </c>
      <c r="C1176" s="304">
        <v>0</v>
      </c>
      <c r="D1176" s="306" t="s">
        <v>52</v>
      </c>
      <c r="E1176" s="221"/>
      <c r="F1176" s="221"/>
    </row>
    <row r="1177" s="171" customFormat="1" ht="24" spans="1:6">
      <c r="A1177" s="288">
        <v>2200119</v>
      </c>
      <c r="B1177" s="292" t="s">
        <v>955</v>
      </c>
      <c r="C1177" s="304">
        <v>0</v>
      </c>
      <c r="D1177" s="306" t="s">
        <v>52</v>
      </c>
      <c r="E1177" s="221"/>
      <c r="F1177" s="221"/>
    </row>
    <row r="1178" s="171" customFormat="1" spans="1:6">
      <c r="A1178" s="288">
        <v>2200120</v>
      </c>
      <c r="B1178" s="292" t="s">
        <v>956</v>
      </c>
      <c r="C1178" s="304">
        <v>0</v>
      </c>
      <c r="D1178" s="306" t="s">
        <v>52</v>
      </c>
      <c r="E1178" s="221"/>
      <c r="F1178" s="221"/>
    </row>
    <row r="1179" s="171" customFormat="1" ht="24" spans="1:6">
      <c r="A1179" s="288">
        <v>2200121</v>
      </c>
      <c r="B1179" s="292" t="s">
        <v>957</v>
      </c>
      <c r="C1179" s="304">
        <v>0</v>
      </c>
      <c r="D1179" s="306" t="s">
        <v>52</v>
      </c>
      <c r="E1179" s="221"/>
      <c r="F1179" s="221"/>
    </row>
    <row r="1180" s="171" customFormat="1" spans="1:6">
      <c r="A1180" s="288">
        <v>2200122</v>
      </c>
      <c r="B1180" s="292" t="s">
        <v>958</v>
      </c>
      <c r="C1180" s="304">
        <v>0</v>
      </c>
      <c r="D1180" s="306" t="s">
        <v>52</v>
      </c>
      <c r="E1180" s="221"/>
      <c r="F1180" s="221"/>
    </row>
    <row r="1181" s="171" customFormat="1" spans="1:6">
      <c r="A1181" s="288">
        <v>2200123</v>
      </c>
      <c r="B1181" s="292" t="s">
        <v>959</v>
      </c>
      <c r="C1181" s="304">
        <v>0</v>
      </c>
      <c r="D1181" s="306" t="s">
        <v>52</v>
      </c>
      <c r="E1181" s="221"/>
      <c r="F1181" s="221"/>
    </row>
    <row r="1182" s="171" customFormat="1" spans="1:6">
      <c r="A1182" s="288">
        <v>2200124</v>
      </c>
      <c r="B1182" s="292" t="s">
        <v>960</v>
      </c>
      <c r="C1182" s="304">
        <v>0</v>
      </c>
      <c r="D1182" s="306" t="s">
        <v>52</v>
      </c>
      <c r="E1182" s="221"/>
      <c r="F1182" s="221"/>
    </row>
    <row r="1183" s="171" customFormat="1" spans="1:6">
      <c r="A1183" s="288">
        <v>2200125</v>
      </c>
      <c r="B1183" s="292" t="s">
        <v>961</v>
      </c>
      <c r="C1183" s="304">
        <v>0</v>
      </c>
      <c r="D1183" s="306" t="s">
        <v>52</v>
      </c>
      <c r="E1183" s="221"/>
      <c r="F1183" s="221"/>
    </row>
    <row r="1184" s="171" customFormat="1" spans="1:6">
      <c r="A1184" s="288">
        <v>2200126</v>
      </c>
      <c r="B1184" s="292" t="s">
        <v>962</v>
      </c>
      <c r="C1184" s="304">
        <v>0</v>
      </c>
      <c r="D1184" s="306" t="s">
        <v>52</v>
      </c>
      <c r="E1184" s="221"/>
      <c r="F1184" s="221"/>
    </row>
    <row r="1185" s="171" customFormat="1" ht="24" spans="1:6">
      <c r="A1185" s="288">
        <v>2200127</v>
      </c>
      <c r="B1185" s="292" t="s">
        <v>963</v>
      </c>
      <c r="C1185" s="304">
        <v>0</v>
      </c>
      <c r="D1185" s="306" t="s">
        <v>52</v>
      </c>
      <c r="E1185" s="221"/>
      <c r="F1185" s="221"/>
    </row>
    <row r="1186" s="171" customFormat="1" ht="24" spans="1:6">
      <c r="A1186" s="288">
        <v>2200128</v>
      </c>
      <c r="B1186" s="292" t="s">
        <v>964</v>
      </c>
      <c r="C1186" s="304">
        <v>0</v>
      </c>
      <c r="D1186" s="306" t="s">
        <v>52</v>
      </c>
      <c r="E1186" s="221"/>
      <c r="F1186" s="221"/>
    </row>
    <row r="1187" s="171" customFormat="1" ht="24" spans="1:6">
      <c r="A1187" s="288">
        <v>2200129</v>
      </c>
      <c r="B1187" s="292" t="s">
        <v>965</v>
      </c>
      <c r="C1187" s="304">
        <v>0</v>
      </c>
      <c r="D1187" s="306" t="s">
        <v>52</v>
      </c>
      <c r="E1187" s="221"/>
      <c r="F1187" s="221"/>
    </row>
    <row r="1188" s="171" customFormat="1" spans="1:6">
      <c r="A1188" s="288">
        <v>2200150</v>
      </c>
      <c r="B1188" s="292" t="s">
        <v>72</v>
      </c>
      <c r="C1188" s="304">
        <v>0</v>
      </c>
      <c r="D1188" s="306" t="s">
        <v>52</v>
      </c>
      <c r="E1188" s="221"/>
      <c r="F1188" s="221"/>
    </row>
    <row r="1189" s="171" customFormat="1" ht="24" spans="1:6">
      <c r="A1189" s="288">
        <v>2200199</v>
      </c>
      <c r="B1189" s="292" t="s">
        <v>966</v>
      </c>
      <c r="C1189" s="304">
        <v>20</v>
      </c>
      <c r="D1189" s="306">
        <v>14</v>
      </c>
      <c r="E1189" s="221"/>
      <c r="F1189" s="221"/>
    </row>
    <row r="1190" spans="1:5">
      <c r="A1190" s="288">
        <v>22005</v>
      </c>
      <c r="B1190" s="291" t="s">
        <v>967</v>
      </c>
      <c r="C1190" s="290">
        <f>SUM(C1191:C1204)</f>
        <v>187</v>
      </c>
      <c r="D1190" s="290">
        <f>SUM(D1191:D1204)</f>
        <v>180.6</v>
      </c>
      <c r="E1190" s="221">
        <v>2</v>
      </c>
    </row>
    <row r="1191" s="171" customFormat="1" spans="1:6">
      <c r="A1191" s="288">
        <v>2200501</v>
      </c>
      <c r="B1191" s="292" t="s">
        <v>63</v>
      </c>
      <c r="C1191" s="304">
        <v>26</v>
      </c>
      <c r="D1191" s="306">
        <v>28.6</v>
      </c>
      <c r="E1191" s="221"/>
      <c r="F1191" s="221"/>
    </row>
    <row r="1192" s="171" customFormat="1" spans="1:6">
      <c r="A1192" s="288">
        <v>2200502</v>
      </c>
      <c r="B1192" s="292" t="s">
        <v>64</v>
      </c>
      <c r="C1192" s="304">
        <v>0</v>
      </c>
      <c r="D1192" s="306" t="s">
        <v>52</v>
      </c>
      <c r="E1192" s="221"/>
      <c r="F1192" s="221"/>
    </row>
    <row r="1193" s="171" customFormat="1" spans="1:6">
      <c r="A1193" s="288">
        <v>2200503</v>
      </c>
      <c r="B1193" s="292" t="s">
        <v>65</v>
      </c>
      <c r="C1193" s="304">
        <v>0</v>
      </c>
      <c r="D1193" s="306" t="s">
        <v>52</v>
      </c>
      <c r="E1193" s="221"/>
      <c r="F1193" s="221"/>
    </row>
    <row r="1194" s="171" customFormat="1" spans="1:6">
      <c r="A1194" s="288">
        <v>2200504</v>
      </c>
      <c r="B1194" s="292" t="s">
        <v>968</v>
      </c>
      <c r="C1194" s="304">
        <v>31</v>
      </c>
      <c r="D1194" s="306">
        <v>24</v>
      </c>
      <c r="E1194" s="221"/>
      <c r="F1194" s="221"/>
    </row>
    <row r="1195" s="171" customFormat="1" spans="1:6">
      <c r="A1195" s="288">
        <v>2200506</v>
      </c>
      <c r="B1195" s="292" t="s">
        <v>969</v>
      </c>
      <c r="C1195" s="304">
        <v>0</v>
      </c>
      <c r="D1195" s="306" t="s">
        <v>52</v>
      </c>
      <c r="E1195" s="221"/>
      <c r="F1195" s="221"/>
    </row>
    <row r="1196" s="171" customFormat="1" spans="1:6">
      <c r="A1196" s="288">
        <v>2200507</v>
      </c>
      <c r="B1196" s="292" t="s">
        <v>970</v>
      </c>
      <c r="C1196" s="304">
        <v>0</v>
      </c>
      <c r="D1196" s="306" t="s">
        <v>52</v>
      </c>
      <c r="E1196" s="221"/>
      <c r="F1196" s="221"/>
    </row>
    <row r="1197" s="171" customFormat="1" spans="1:6">
      <c r="A1197" s="288">
        <v>2200508</v>
      </c>
      <c r="B1197" s="292" t="s">
        <v>971</v>
      </c>
      <c r="C1197" s="304">
        <v>0</v>
      </c>
      <c r="D1197" s="306" t="s">
        <v>52</v>
      </c>
      <c r="E1197" s="221"/>
      <c r="F1197" s="221"/>
    </row>
    <row r="1198" s="171" customFormat="1" spans="1:6">
      <c r="A1198" s="288">
        <v>2200509</v>
      </c>
      <c r="B1198" s="292" t="s">
        <v>972</v>
      </c>
      <c r="C1198" s="304">
        <v>130</v>
      </c>
      <c r="D1198" s="306">
        <v>128</v>
      </c>
      <c r="E1198" s="221"/>
      <c r="F1198" s="221"/>
    </row>
    <row r="1199" s="171" customFormat="1" spans="1:6">
      <c r="A1199" s="288">
        <v>2200510</v>
      </c>
      <c r="B1199" s="292" t="s">
        <v>973</v>
      </c>
      <c r="C1199" s="304">
        <v>0</v>
      </c>
      <c r="D1199" s="306" t="s">
        <v>52</v>
      </c>
      <c r="E1199" s="221"/>
      <c r="F1199" s="221"/>
    </row>
    <row r="1200" s="171" customFormat="1" ht="24" spans="1:6">
      <c r="A1200" s="288">
        <v>2200511</v>
      </c>
      <c r="B1200" s="292" t="s">
        <v>974</v>
      </c>
      <c r="C1200" s="304">
        <v>0</v>
      </c>
      <c r="D1200" s="306" t="s">
        <v>52</v>
      </c>
      <c r="E1200" s="221"/>
      <c r="F1200" s="221"/>
    </row>
    <row r="1201" s="171" customFormat="1" spans="1:6">
      <c r="A1201" s="288">
        <v>2200512</v>
      </c>
      <c r="B1201" s="292" t="s">
        <v>975</v>
      </c>
      <c r="C1201" s="304">
        <v>0</v>
      </c>
      <c r="D1201" s="306" t="s">
        <v>52</v>
      </c>
      <c r="E1201" s="221"/>
      <c r="F1201" s="221"/>
    </row>
    <row r="1202" s="171" customFormat="1" spans="1:6">
      <c r="A1202" s="288">
        <v>2200513</v>
      </c>
      <c r="B1202" s="292" t="s">
        <v>976</v>
      </c>
      <c r="C1202" s="304">
        <v>0</v>
      </c>
      <c r="D1202" s="306" t="s">
        <v>52</v>
      </c>
      <c r="E1202" s="221"/>
      <c r="F1202" s="221"/>
    </row>
    <row r="1203" s="171" customFormat="1" spans="1:6">
      <c r="A1203" s="288">
        <v>2200514</v>
      </c>
      <c r="B1203" s="292" t="s">
        <v>977</v>
      </c>
      <c r="C1203" s="304">
        <v>0</v>
      </c>
      <c r="D1203" s="306" t="s">
        <v>52</v>
      </c>
      <c r="E1203" s="221"/>
      <c r="F1203" s="221"/>
    </row>
    <row r="1204" s="171" customFormat="1" spans="1:6">
      <c r="A1204" s="288">
        <v>2200599</v>
      </c>
      <c r="B1204" s="292" t="s">
        <v>978</v>
      </c>
      <c r="C1204" s="304">
        <v>0</v>
      </c>
      <c r="D1204" s="306" t="s">
        <v>52</v>
      </c>
      <c r="E1204" s="221"/>
      <c r="F1204" s="221"/>
    </row>
    <row r="1205" ht="24" spans="1:5">
      <c r="A1205" s="288">
        <v>22099</v>
      </c>
      <c r="B1205" s="291" t="s">
        <v>979</v>
      </c>
      <c r="C1205" s="290">
        <f>C1206</f>
        <v>5</v>
      </c>
      <c r="D1205" s="290">
        <f>D1206</f>
        <v>5</v>
      </c>
      <c r="E1205" s="221">
        <v>2</v>
      </c>
    </row>
    <row r="1206" s="171" customFormat="1" ht="24" spans="1:6">
      <c r="A1206" s="288">
        <v>2209999</v>
      </c>
      <c r="B1206" s="292" t="s">
        <v>980</v>
      </c>
      <c r="C1206" s="304">
        <v>5</v>
      </c>
      <c r="D1206" s="306">
        <v>5</v>
      </c>
      <c r="E1206" s="221"/>
      <c r="F1206" s="221"/>
    </row>
    <row r="1207" s="171" customFormat="1" spans="1:6">
      <c r="A1207" s="288">
        <v>221</v>
      </c>
      <c r="B1207" s="289" t="s">
        <v>981</v>
      </c>
      <c r="C1207" s="306">
        <f>C1208+C1222+C1226</f>
        <v>20769</v>
      </c>
      <c r="D1207" s="306">
        <f>D1208+D1222+D1226</f>
        <v>21436.19</v>
      </c>
      <c r="E1207" s="221">
        <v>1</v>
      </c>
      <c r="F1207" s="221"/>
    </row>
    <row r="1208" spans="1:5">
      <c r="A1208" s="288">
        <v>22101</v>
      </c>
      <c r="B1208" s="291" t="s">
        <v>982</v>
      </c>
      <c r="C1208" s="290">
        <f>SUM(C1209:C1221)</f>
        <v>4603</v>
      </c>
      <c r="D1208" s="290">
        <f>SUM(D1209:D1221)</f>
        <v>6558</v>
      </c>
      <c r="E1208" s="221">
        <v>2</v>
      </c>
    </row>
    <row r="1209" s="171" customFormat="1" spans="1:6">
      <c r="A1209" s="288">
        <v>2210101</v>
      </c>
      <c r="B1209" s="292" t="s">
        <v>983</v>
      </c>
      <c r="C1209" s="304">
        <v>1080</v>
      </c>
      <c r="D1209" s="306">
        <v>0</v>
      </c>
      <c r="E1209" s="221"/>
      <c r="F1209" s="221"/>
    </row>
    <row r="1210" s="171" customFormat="1" spans="1:6">
      <c r="A1210" s="288">
        <v>2210102</v>
      </c>
      <c r="B1210" s="292" t="s">
        <v>984</v>
      </c>
      <c r="C1210" s="304">
        <v>0</v>
      </c>
      <c r="D1210" s="306" t="s">
        <v>52</v>
      </c>
      <c r="E1210" s="221"/>
      <c r="F1210" s="221"/>
    </row>
    <row r="1211" s="171" customFormat="1" spans="1:6">
      <c r="A1211" s="288">
        <v>2210103</v>
      </c>
      <c r="B1211" s="292" t="s">
        <v>985</v>
      </c>
      <c r="C1211" s="304">
        <v>160</v>
      </c>
      <c r="D1211" s="306">
        <v>160</v>
      </c>
      <c r="E1211" s="221"/>
      <c r="F1211" s="221"/>
    </row>
    <row r="1212" s="171" customFormat="1" ht="24" spans="1:6">
      <c r="A1212" s="288">
        <v>2210104</v>
      </c>
      <c r="B1212" s="292" t="s">
        <v>986</v>
      </c>
      <c r="C1212" s="304">
        <v>0</v>
      </c>
      <c r="D1212" s="306" t="s">
        <v>52</v>
      </c>
      <c r="E1212" s="221"/>
      <c r="F1212" s="221"/>
    </row>
    <row r="1213" s="171" customFormat="1" spans="1:6">
      <c r="A1213" s="288">
        <v>2210105</v>
      </c>
      <c r="B1213" s="292" t="s">
        <v>987</v>
      </c>
      <c r="C1213" s="304">
        <v>326</v>
      </c>
      <c r="D1213" s="306">
        <v>826</v>
      </c>
      <c r="E1213" s="221"/>
      <c r="F1213" s="221"/>
    </row>
    <row r="1214" s="171" customFormat="1" spans="1:6">
      <c r="A1214" s="288">
        <v>2210106</v>
      </c>
      <c r="B1214" s="292" t="s">
        <v>988</v>
      </c>
      <c r="C1214" s="304">
        <v>1289</v>
      </c>
      <c r="D1214" s="306">
        <v>0</v>
      </c>
      <c r="E1214" s="221"/>
      <c r="F1214" s="221"/>
    </row>
    <row r="1215" s="171" customFormat="1" spans="1:6">
      <c r="A1215" s="288">
        <v>2210107</v>
      </c>
      <c r="B1215" s="292" t="s">
        <v>989</v>
      </c>
      <c r="C1215" s="304">
        <v>0</v>
      </c>
      <c r="D1215" s="306">
        <v>0</v>
      </c>
      <c r="E1215" s="221"/>
      <c r="F1215" s="221"/>
    </row>
    <row r="1216" s="171" customFormat="1" spans="1:6">
      <c r="A1216" s="288">
        <v>2210108</v>
      </c>
      <c r="B1216" s="292" t="s">
        <v>990</v>
      </c>
      <c r="C1216" s="304">
        <v>448</v>
      </c>
      <c r="D1216" s="306">
        <v>1448</v>
      </c>
      <c r="E1216" s="221"/>
      <c r="F1216" s="221"/>
    </row>
    <row r="1217" s="171" customFormat="1" spans="1:6">
      <c r="A1217" s="288">
        <v>2210109</v>
      </c>
      <c r="B1217" s="292" t="s">
        <v>991</v>
      </c>
      <c r="C1217" s="304">
        <v>0</v>
      </c>
      <c r="D1217" s="306">
        <v>0</v>
      </c>
      <c r="E1217" s="221"/>
      <c r="F1217" s="221"/>
    </row>
    <row r="1218" s="171" customFormat="1" spans="1:6">
      <c r="A1218" s="296">
        <v>2210111</v>
      </c>
      <c r="B1218" s="299" t="s">
        <v>992</v>
      </c>
      <c r="C1218" s="304">
        <v>0</v>
      </c>
      <c r="D1218" s="306">
        <v>2807</v>
      </c>
      <c r="E1218" s="221"/>
      <c r="F1218" s="221"/>
    </row>
    <row r="1219" s="171" customFormat="1" spans="1:6">
      <c r="A1219" s="296">
        <v>2210112</v>
      </c>
      <c r="B1219" s="299" t="s">
        <v>993</v>
      </c>
      <c r="C1219" s="304">
        <v>0</v>
      </c>
      <c r="D1219" s="306"/>
      <c r="E1219" s="221"/>
      <c r="F1219" s="221"/>
    </row>
    <row r="1220" s="171" customFormat="1" spans="1:6">
      <c r="A1220" s="296">
        <v>2210113</v>
      </c>
      <c r="B1220" s="299" t="s">
        <v>994</v>
      </c>
      <c r="C1220" s="304">
        <v>0</v>
      </c>
      <c r="D1220" s="306"/>
      <c r="E1220" s="221"/>
      <c r="F1220" s="221"/>
    </row>
    <row r="1221" s="171" customFormat="1" ht="24" spans="1:6">
      <c r="A1221" s="288">
        <v>2210199</v>
      </c>
      <c r="B1221" s="292" t="s">
        <v>995</v>
      </c>
      <c r="C1221" s="304">
        <v>1300</v>
      </c>
      <c r="D1221" s="306">
        <v>1317</v>
      </c>
      <c r="E1221" s="221"/>
      <c r="F1221" s="221"/>
    </row>
    <row r="1222" spans="1:5">
      <c r="A1222" s="288">
        <v>22102</v>
      </c>
      <c r="B1222" s="291" t="s">
        <v>996</v>
      </c>
      <c r="C1222" s="290">
        <f>SUM(C1223:C1225)</f>
        <v>11557</v>
      </c>
      <c r="D1222" s="290">
        <f>SUM(D1223:D1225)</f>
        <v>12386</v>
      </c>
      <c r="E1222" s="221">
        <v>2</v>
      </c>
    </row>
    <row r="1223" s="171" customFormat="1" spans="1:6">
      <c r="A1223" s="288">
        <v>2210201</v>
      </c>
      <c r="B1223" s="292" t="s">
        <v>997</v>
      </c>
      <c r="C1223" s="304">
        <v>10557</v>
      </c>
      <c r="D1223" s="306">
        <v>11186</v>
      </c>
      <c r="E1223" s="221"/>
      <c r="F1223" s="221"/>
    </row>
    <row r="1224" s="171" customFormat="1" spans="1:6">
      <c r="A1224" s="288">
        <v>2210202</v>
      </c>
      <c r="B1224" s="292" t="s">
        <v>998</v>
      </c>
      <c r="C1224" s="304">
        <v>0</v>
      </c>
      <c r="D1224" s="306" t="s">
        <v>52</v>
      </c>
      <c r="E1224" s="221"/>
      <c r="F1224" s="221"/>
    </row>
    <row r="1225" s="171" customFormat="1" spans="1:6">
      <c r="A1225" s="288">
        <v>2210203</v>
      </c>
      <c r="B1225" s="292" t="s">
        <v>999</v>
      </c>
      <c r="C1225" s="304">
        <v>1000</v>
      </c>
      <c r="D1225" s="306">
        <v>1200</v>
      </c>
      <c r="E1225" s="221"/>
      <c r="F1225" s="221"/>
    </row>
    <row r="1226" spans="1:5">
      <c r="A1226" s="288">
        <v>22103</v>
      </c>
      <c r="B1226" s="291" t="s">
        <v>1000</v>
      </c>
      <c r="C1226" s="290">
        <f>SUM(C1227:C1229)</f>
        <v>4609</v>
      </c>
      <c r="D1226" s="290">
        <f>SUM(D1227:D1229)</f>
        <v>2492.19</v>
      </c>
      <c r="E1226" s="221">
        <v>2</v>
      </c>
    </row>
    <row r="1227" s="171" customFormat="1" ht="24" spans="1:6">
      <c r="A1227" s="288">
        <v>2210301</v>
      </c>
      <c r="B1227" s="292" t="s">
        <v>1001</v>
      </c>
      <c r="C1227" s="304">
        <v>0</v>
      </c>
      <c r="D1227" s="306" t="s">
        <v>52</v>
      </c>
      <c r="E1227" s="221"/>
      <c r="F1227" s="221"/>
    </row>
    <row r="1228" s="171" customFormat="1" spans="1:6">
      <c r="A1228" s="288">
        <v>2210302</v>
      </c>
      <c r="B1228" s="292" t="s">
        <v>1002</v>
      </c>
      <c r="C1228" s="304">
        <v>0</v>
      </c>
      <c r="D1228" s="306" t="s">
        <v>52</v>
      </c>
      <c r="E1228" s="221"/>
      <c r="F1228" s="221"/>
    </row>
    <row r="1229" s="171" customFormat="1" ht="24" spans="1:6">
      <c r="A1229" s="288">
        <v>2210399</v>
      </c>
      <c r="B1229" s="292" t="s">
        <v>1003</v>
      </c>
      <c r="C1229" s="304">
        <v>4609</v>
      </c>
      <c r="D1229" s="306">
        <v>2492.19</v>
      </c>
      <c r="E1229" s="221"/>
      <c r="F1229" s="221"/>
    </row>
    <row r="1230" s="171" customFormat="1" spans="1:6">
      <c r="A1230" s="288">
        <v>222</v>
      </c>
      <c r="B1230" s="289" t="s">
        <v>1004</v>
      </c>
      <c r="C1230" s="306">
        <f>C1231+C1249+C1255+C1261</f>
        <v>246</v>
      </c>
      <c r="D1230" s="306">
        <f>D1231+D1249+D1255+D1261</f>
        <v>199</v>
      </c>
      <c r="E1230" s="221">
        <v>1</v>
      </c>
      <c r="F1230" s="221"/>
    </row>
    <row r="1231" spans="1:5">
      <c r="A1231" s="288">
        <v>22201</v>
      </c>
      <c r="B1231" s="291" t="s">
        <v>1005</v>
      </c>
      <c r="C1231" s="304">
        <f>SUM(C1232:C1248)</f>
        <v>47</v>
      </c>
      <c r="D1231" s="290">
        <v>0</v>
      </c>
      <c r="E1231" s="221">
        <v>2</v>
      </c>
    </row>
    <row r="1232" s="171" customFormat="1" spans="1:6">
      <c r="A1232" s="288">
        <v>2220101</v>
      </c>
      <c r="B1232" s="292" t="s">
        <v>63</v>
      </c>
      <c r="C1232" s="304">
        <v>0</v>
      </c>
      <c r="D1232" s="306" t="s">
        <v>52</v>
      </c>
      <c r="E1232" s="221"/>
      <c r="F1232" s="221"/>
    </row>
    <row r="1233" s="171" customFormat="1" spans="1:6">
      <c r="A1233" s="288">
        <v>2220102</v>
      </c>
      <c r="B1233" s="292" t="s">
        <v>64</v>
      </c>
      <c r="C1233" s="304">
        <v>0</v>
      </c>
      <c r="D1233" s="306" t="s">
        <v>52</v>
      </c>
      <c r="E1233" s="221"/>
      <c r="F1233" s="221"/>
    </row>
    <row r="1234" s="171" customFormat="1" spans="1:6">
      <c r="A1234" s="288">
        <v>2220103</v>
      </c>
      <c r="B1234" s="292" t="s">
        <v>65</v>
      </c>
      <c r="C1234" s="304">
        <v>0</v>
      </c>
      <c r="D1234" s="306" t="s">
        <v>52</v>
      </c>
      <c r="E1234" s="221"/>
      <c r="F1234" s="221"/>
    </row>
    <row r="1235" s="171" customFormat="1" spans="1:6">
      <c r="A1235" s="288">
        <v>2220104</v>
      </c>
      <c r="B1235" s="292" t="s">
        <v>1006</v>
      </c>
      <c r="C1235" s="304">
        <v>0</v>
      </c>
      <c r="D1235" s="306" t="s">
        <v>52</v>
      </c>
      <c r="E1235" s="221"/>
      <c r="F1235" s="221"/>
    </row>
    <row r="1236" s="171" customFormat="1" spans="1:6">
      <c r="A1236" s="288">
        <v>2220105</v>
      </c>
      <c r="B1236" s="292" t="s">
        <v>1007</v>
      </c>
      <c r="C1236" s="304">
        <v>0</v>
      </c>
      <c r="D1236" s="306" t="s">
        <v>52</v>
      </c>
      <c r="E1236" s="221"/>
      <c r="F1236" s="221"/>
    </row>
    <row r="1237" s="171" customFormat="1" spans="1:6">
      <c r="A1237" s="288">
        <v>2220106</v>
      </c>
      <c r="B1237" s="292" t="s">
        <v>1008</v>
      </c>
      <c r="C1237" s="304">
        <v>0</v>
      </c>
      <c r="D1237" s="306" t="s">
        <v>52</v>
      </c>
      <c r="E1237" s="221"/>
      <c r="F1237" s="221"/>
    </row>
    <row r="1238" s="171" customFormat="1" spans="1:6">
      <c r="A1238" s="288">
        <v>2220107</v>
      </c>
      <c r="B1238" s="292" t="s">
        <v>1009</v>
      </c>
      <c r="C1238" s="304">
        <v>0</v>
      </c>
      <c r="D1238" s="306" t="s">
        <v>52</v>
      </c>
      <c r="E1238" s="221"/>
      <c r="F1238" s="221"/>
    </row>
    <row r="1239" s="171" customFormat="1" ht="24" spans="1:6">
      <c r="A1239" s="288">
        <v>2220112</v>
      </c>
      <c r="B1239" s="292" t="s">
        <v>1010</v>
      </c>
      <c r="C1239" s="304">
        <v>0</v>
      </c>
      <c r="D1239" s="306" t="s">
        <v>52</v>
      </c>
      <c r="E1239" s="221"/>
      <c r="F1239" s="221"/>
    </row>
    <row r="1240" s="171" customFormat="1" spans="1:6">
      <c r="A1240" s="288">
        <v>2220113</v>
      </c>
      <c r="B1240" s="292" t="s">
        <v>1011</v>
      </c>
      <c r="C1240" s="304">
        <v>0</v>
      </c>
      <c r="D1240" s="306" t="s">
        <v>52</v>
      </c>
      <c r="E1240" s="221"/>
      <c r="F1240" s="221"/>
    </row>
    <row r="1241" s="171" customFormat="1" spans="1:6">
      <c r="A1241" s="288">
        <v>2220114</v>
      </c>
      <c r="B1241" s="292" t="s">
        <v>1012</v>
      </c>
      <c r="C1241" s="304">
        <v>0</v>
      </c>
      <c r="D1241" s="306" t="s">
        <v>52</v>
      </c>
      <c r="E1241" s="221"/>
      <c r="F1241" s="221"/>
    </row>
    <row r="1242" s="171" customFormat="1" spans="1:6">
      <c r="A1242" s="288">
        <v>2220115</v>
      </c>
      <c r="B1242" s="292" t="s">
        <v>1013</v>
      </c>
      <c r="C1242" s="304">
        <v>0</v>
      </c>
      <c r="D1242" s="306" t="s">
        <v>52</v>
      </c>
      <c r="E1242" s="221"/>
      <c r="F1242" s="221"/>
    </row>
    <row r="1243" s="171" customFormat="1" ht="24" spans="1:6">
      <c r="A1243" s="288">
        <v>2220118</v>
      </c>
      <c r="B1243" s="292" t="s">
        <v>1014</v>
      </c>
      <c r="C1243" s="304">
        <v>0</v>
      </c>
      <c r="D1243" s="306" t="s">
        <v>52</v>
      </c>
      <c r="E1243" s="221"/>
      <c r="F1243" s="221"/>
    </row>
    <row r="1244" s="171" customFormat="1" spans="1:6">
      <c r="A1244" s="288">
        <v>2220119</v>
      </c>
      <c r="B1244" s="292" t="s">
        <v>1015</v>
      </c>
      <c r="C1244" s="304">
        <v>0</v>
      </c>
      <c r="D1244" s="306" t="s">
        <v>52</v>
      </c>
      <c r="E1244" s="221"/>
      <c r="F1244" s="221"/>
    </row>
    <row r="1245" s="171" customFormat="1" spans="1:6">
      <c r="A1245" s="288">
        <v>2220120</v>
      </c>
      <c r="B1245" s="292" t="s">
        <v>1016</v>
      </c>
      <c r="C1245" s="304">
        <v>0</v>
      </c>
      <c r="D1245" s="306" t="s">
        <v>52</v>
      </c>
      <c r="E1245" s="221"/>
      <c r="F1245" s="221"/>
    </row>
    <row r="1246" s="171" customFormat="1" spans="1:6">
      <c r="A1246" s="288">
        <v>2220121</v>
      </c>
      <c r="B1246" s="292" t="s">
        <v>1017</v>
      </c>
      <c r="C1246" s="304">
        <v>0</v>
      </c>
      <c r="D1246" s="306" t="s">
        <v>52</v>
      </c>
      <c r="E1246" s="221"/>
      <c r="F1246" s="221"/>
    </row>
    <row r="1247" s="171" customFormat="1" spans="1:6">
      <c r="A1247" s="288">
        <v>2220150</v>
      </c>
      <c r="B1247" s="292" t="s">
        <v>72</v>
      </c>
      <c r="C1247" s="304">
        <v>0</v>
      </c>
      <c r="D1247" s="306" t="s">
        <v>52</v>
      </c>
      <c r="E1247" s="221"/>
      <c r="F1247" s="221"/>
    </row>
    <row r="1248" s="171" customFormat="1" ht="24" spans="1:6">
      <c r="A1248" s="288">
        <v>2220199</v>
      </c>
      <c r="B1248" s="292" t="s">
        <v>1018</v>
      </c>
      <c r="C1248" s="304">
        <v>47</v>
      </c>
      <c r="D1248" s="306" t="s">
        <v>52</v>
      </c>
      <c r="E1248" s="221"/>
      <c r="F1248" s="221"/>
    </row>
    <row r="1249" spans="1:5">
      <c r="A1249" s="288">
        <v>22203</v>
      </c>
      <c r="B1249" s="291" t="s">
        <v>1019</v>
      </c>
      <c r="C1249" s="304">
        <v>0</v>
      </c>
      <c r="D1249" s="290">
        <v>0</v>
      </c>
      <c r="E1249" s="221">
        <v>2</v>
      </c>
    </row>
    <row r="1250" s="171" customFormat="1" spans="1:6">
      <c r="A1250" s="288">
        <v>2220301</v>
      </c>
      <c r="B1250" s="292" t="s">
        <v>1020</v>
      </c>
      <c r="C1250" s="304">
        <v>0</v>
      </c>
      <c r="D1250" s="306" t="s">
        <v>52</v>
      </c>
      <c r="E1250" s="221"/>
      <c r="F1250" s="221"/>
    </row>
    <row r="1251" s="171" customFormat="1" spans="1:6">
      <c r="A1251" s="288">
        <v>2220303</v>
      </c>
      <c r="B1251" s="292" t="s">
        <v>1021</v>
      </c>
      <c r="C1251" s="304">
        <v>0</v>
      </c>
      <c r="D1251" s="306" t="s">
        <v>52</v>
      </c>
      <c r="E1251" s="221"/>
      <c r="F1251" s="221"/>
    </row>
    <row r="1252" s="171" customFormat="1" spans="1:6">
      <c r="A1252" s="288">
        <v>2220304</v>
      </c>
      <c r="B1252" s="292" t="s">
        <v>1022</v>
      </c>
      <c r="C1252" s="304">
        <v>0</v>
      </c>
      <c r="D1252" s="306" t="s">
        <v>52</v>
      </c>
      <c r="E1252" s="221"/>
      <c r="F1252" s="221"/>
    </row>
    <row r="1253" s="171" customFormat="1" spans="1:6">
      <c r="A1253" s="288">
        <v>2220305</v>
      </c>
      <c r="B1253" s="292" t="s">
        <v>1023</v>
      </c>
      <c r="C1253" s="304">
        <v>0</v>
      </c>
      <c r="D1253" s="306" t="s">
        <v>52</v>
      </c>
      <c r="E1253" s="221"/>
      <c r="F1253" s="221"/>
    </row>
    <row r="1254" s="171" customFormat="1" spans="1:6">
      <c r="A1254" s="288">
        <v>2220399</v>
      </c>
      <c r="B1254" s="292" t="s">
        <v>1024</v>
      </c>
      <c r="C1254" s="304">
        <v>0</v>
      </c>
      <c r="D1254" s="306" t="s">
        <v>52</v>
      </c>
      <c r="E1254" s="221"/>
      <c r="F1254" s="221"/>
    </row>
    <row r="1255" spans="1:5">
      <c r="A1255" s="288">
        <v>22204</v>
      </c>
      <c r="B1255" s="291" t="s">
        <v>1025</v>
      </c>
      <c r="C1255" s="290">
        <f>SUM(C1256:C1260)</f>
        <v>199</v>
      </c>
      <c r="D1255" s="290">
        <f>SUM(D1256:D1260)</f>
        <v>199</v>
      </c>
      <c r="E1255" s="221">
        <v>2</v>
      </c>
    </row>
    <row r="1256" s="171" customFormat="1" spans="1:6">
      <c r="A1256" s="288">
        <v>2220401</v>
      </c>
      <c r="B1256" s="292" t="s">
        <v>1026</v>
      </c>
      <c r="C1256" s="304">
        <v>0</v>
      </c>
      <c r="D1256" s="306" t="s">
        <v>52</v>
      </c>
      <c r="E1256" s="221"/>
      <c r="F1256" s="221"/>
    </row>
    <row r="1257" s="171" customFormat="1" spans="1:6">
      <c r="A1257" s="288">
        <v>2220402</v>
      </c>
      <c r="B1257" s="292" t="s">
        <v>1027</v>
      </c>
      <c r="C1257" s="304">
        <v>0</v>
      </c>
      <c r="D1257" s="306" t="s">
        <v>52</v>
      </c>
      <c r="E1257" s="221"/>
      <c r="F1257" s="221"/>
    </row>
    <row r="1258" s="171" customFormat="1" spans="1:6">
      <c r="A1258" s="288">
        <v>2220403</v>
      </c>
      <c r="B1258" s="292" t="s">
        <v>1028</v>
      </c>
      <c r="C1258" s="304">
        <v>0</v>
      </c>
      <c r="D1258" s="306" t="s">
        <v>52</v>
      </c>
      <c r="E1258" s="221"/>
      <c r="F1258" s="221"/>
    </row>
    <row r="1259" s="171" customFormat="1" spans="1:6">
      <c r="A1259" s="288">
        <v>2220404</v>
      </c>
      <c r="B1259" s="292" t="s">
        <v>1029</v>
      </c>
      <c r="C1259" s="304">
        <v>0</v>
      </c>
      <c r="D1259" s="306" t="s">
        <v>52</v>
      </c>
      <c r="E1259" s="221"/>
      <c r="F1259" s="221"/>
    </row>
    <row r="1260" s="171" customFormat="1" spans="1:6">
      <c r="A1260" s="288">
        <v>2220499</v>
      </c>
      <c r="B1260" s="292" t="s">
        <v>1030</v>
      </c>
      <c r="C1260" s="304">
        <v>199</v>
      </c>
      <c r="D1260" s="306">
        <v>199</v>
      </c>
      <c r="E1260" s="221"/>
      <c r="F1260" s="221"/>
    </row>
    <row r="1261" spans="1:5">
      <c r="A1261" s="288">
        <v>22205</v>
      </c>
      <c r="B1261" s="291" t="s">
        <v>1031</v>
      </c>
      <c r="C1261" s="304">
        <v>0</v>
      </c>
      <c r="D1261" s="290">
        <v>0</v>
      </c>
      <c r="E1261" s="221">
        <v>2</v>
      </c>
    </row>
    <row r="1262" s="171" customFormat="1" spans="1:6">
      <c r="A1262" s="288">
        <v>2220501</v>
      </c>
      <c r="B1262" s="292" t="s">
        <v>1032</v>
      </c>
      <c r="C1262" s="304">
        <v>0</v>
      </c>
      <c r="D1262" s="306" t="s">
        <v>52</v>
      </c>
      <c r="E1262" s="221"/>
      <c r="F1262" s="221"/>
    </row>
    <row r="1263" s="171" customFormat="1" spans="1:6">
      <c r="A1263" s="288">
        <v>2220502</v>
      </c>
      <c r="B1263" s="292" t="s">
        <v>1033</v>
      </c>
      <c r="C1263" s="304">
        <v>0</v>
      </c>
      <c r="D1263" s="306" t="s">
        <v>52</v>
      </c>
      <c r="E1263" s="221"/>
      <c r="F1263" s="221"/>
    </row>
    <row r="1264" s="171" customFormat="1" spans="1:6">
      <c r="A1264" s="288">
        <v>2220503</v>
      </c>
      <c r="B1264" s="292" t="s">
        <v>1034</v>
      </c>
      <c r="C1264" s="304">
        <v>0</v>
      </c>
      <c r="D1264" s="306" t="s">
        <v>52</v>
      </c>
      <c r="E1264" s="221"/>
      <c r="F1264" s="221"/>
    </row>
    <row r="1265" s="171" customFormat="1" spans="1:6">
      <c r="A1265" s="288">
        <v>2220504</v>
      </c>
      <c r="B1265" s="292" t="s">
        <v>1035</v>
      </c>
      <c r="C1265" s="304">
        <v>0</v>
      </c>
      <c r="D1265" s="306" t="s">
        <v>52</v>
      </c>
      <c r="E1265" s="221"/>
      <c r="F1265" s="221"/>
    </row>
    <row r="1266" s="171" customFormat="1" spans="1:6">
      <c r="A1266" s="288">
        <v>2220505</v>
      </c>
      <c r="B1266" s="292" t="s">
        <v>1036</v>
      </c>
      <c r="C1266" s="304">
        <v>0</v>
      </c>
      <c r="D1266" s="306" t="s">
        <v>52</v>
      </c>
      <c r="E1266" s="221"/>
      <c r="F1266" s="221"/>
    </row>
    <row r="1267" s="171" customFormat="1" spans="1:6">
      <c r="A1267" s="288">
        <v>2220506</v>
      </c>
      <c r="B1267" s="292" t="s">
        <v>1037</v>
      </c>
      <c r="C1267" s="304">
        <v>0</v>
      </c>
      <c r="D1267" s="306" t="s">
        <v>52</v>
      </c>
      <c r="E1267" s="221"/>
      <c r="F1267" s="221"/>
    </row>
    <row r="1268" s="171" customFormat="1" spans="1:6">
      <c r="A1268" s="288">
        <v>2220507</v>
      </c>
      <c r="B1268" s="292" t="s">
        <v>1038</v>
      </c>
      <c r="C1268" s="304">
        <v>0</v>
      </c>
      <c r="D1268" s="306" t="s">
        <v>52</v>
      </c>
      <c r="E1268" s="221"/>
      <c r="F1268" s="221"/>
    </row>
    <row r="1269" s="171" customFormat="1" spans="1:6">
      <c r="A1269" s="288">
        <v>2220508</v>
      </c>
      <c r="B1269" s="292" t="s">
        <v>1039</v>
      </c>
      <c r="C1269" s="304">
        <v>0</v>
      </c>
      <c r="D1269" s="306" t="s">
        <v>52</v>
      </c>
      <c r="E1269" s="221"/>
      <c r="F1269" s="221"/>
    </row>
    <row r="1270" s="171" customFormat="1" spans="1:6">
      <c r="A1270" s="288">
        <v>2220509</v>
      </c>
      <c r="B1270" s="292" t="s">
        <v>1040</v>
      </c>
      <c r="C1270" s="304">
        <v>0</v>
      </c>
      <c r="D1270" s="306" t="s">
        <v>52</v>
      </c>
      <c r="E1270" s="221"/>
      <c r="F1270" s="221"/>
    </row>
    <row r="1271" s="171" customFormat="1" spans="1:6">
      <c r="A1271" s="288">
        <v>2220510</v>
      </c>
      <c r="B1271" s="292" t="s">
        <v>1041</v>
      </c>
      <c r="C1271" s="304">
        <v>0</v>
      </c>
      <c r="D1271" s="306" t="s">
        <v>52</v>
      </c>
      <c r="E1271" s="221"/>
      <c r="F1271" s="221"/>
    </row>
    <row r="1272" s="171" customFormat="1" spans="1:6">
      <c r="A1272" s="288">
        <v>2220511</v>
      </c>
      <c r="B1272" s="292" t="s">
        <v>1042</v>
      </c>
      <c r="C1272" s="304">
        <v>0</v>
      </c>
      <c r="D1272" s="306" t="s">
        <v>52</v>
      </c>
      <c r="E1272" s="221"/>
      <c r="F1272" s="221"/>
    </row>
    <row r="1273" s="171" customFormat="1" ht="24" spans="1:6">
      <c r="A1273" s="288">
        <v>2220599</v>
      </c>
      <c r="B1273" s="292" t="s">
        <v>1043</v>
      </c>
      <c r="C1273" s="304">
        <v>0</v>
      </c>
      <c r="D1273" s="306" t="s">
        <v>52</v>
      </c>
      <c r="E1273" s="221"/>
      <c r="F1273" s="221"/>
    </row>
    <row r="1274" s="171" customFormat="1" ht="24" spans="1:6">
      <c r="A1274" s="288">
        <v>224</v>
      </c>
      <c r="B1274" s="289" t="s">
        <v>1044</v>
      </c>
      <c r="C1274" s="306">
        <f>C1275+C1287+C1293+C1299+C1307+C1320+C1324+C1328</f>
        <v>10860</v>
      </c>
      <c r="D1274" s="306">
        <f>D1275+D1287+D1293+D1299+D1307+D1320+D1324+D1328</f>
        <v>3744.6</v>
      </c>
      <c r="E1274" s="221">
        <v>1</v>
      </c>
      <c r="F1274" s="221"/>
    </row>
    <row r="1275" spans="1:5">
      <c r="A1275" s="288">
        <v>22401</v>
      </c>
      <c r="B1275" s="291" t="s">
        <v>1045</v>
      </c>
      <c r="C1275" s="290">
        <f>SUM(C1276:C1286)</f>
        <v>695</v>
      </c>
      <c r="D1275" s="290">
        <f>SUM(D1276:D1286)</f>
        <v>759.1</v>
      </c>
      <c r="E1275" s="221">
        <v>2</v>
      </c>
    </row>
    <row r="1276" s="171" customFormat="1" spans="1:6">
      <c r="A1276" s="288">
        <v>2240101</v>
      </c>
      <c r="B1276" s="292" t="s">
        <v>63</v>
      </c>
      <c r="C1276" s="304">
        <v>651</v>
      </c>
      <c r="D1276" s="306">
        <v>716.1</v>
      </c>
      <c r="E1276" s="221"/>
      <c r="F1276" s="221"/>
    </row>
    <row r="1277" s="171" customFormat="1" spans="1:6">
      <c r="A1277" s="288">
        <v>2240102</v>
      </c>
      <c r="B1277" s="292" t="s">
        <v>64</v>
      </c>
      <c r="C1277" s="304">
        <v>0</v>
      </c>
      <c r="D1277" s="306" t="s">
        <v>52</v>
      </c>
      <c r="E1277" s="221"/>
      <c r="F1277" s="221"/>
    </row>
    <row r="1278" s="171" customFormat="1" spans="1:6">
      <c r="A1278" s="288">
        <v>2240103</v>
      </c>
      <c r="B1278" s="292" t="s">
        <v>65</v>
      </c>
      <c r="C1278" s="304">
        <v>0</v>
      </c>
      <c r="D1278" s="306" t="s">
        <v>52</v>
      </c>
      <c r="E1278" s="221"/>
      <c r="F1278" s="221"/>
    </row>
    <row r="1279" s="171" customFormat="1" spans="1:6">
      <c r="A1279" s="288">
        <v>2240104</v>
      </c>
      <c r="B1279" s="292" t="s">
        <v>1046</v>
      </c>
      <c r="C1279" s="304">
        <v>10</v>
      </c>
      <c r="D1279" s="306">
        <v>9</v>
      </c>
      <c r="E1279" s="221"/>
      <c r="F1279" s="221"/>
    </row>
    <row r="1280" s="171" customFormat="1" spans="1:6">
      <c r="A1280" s="288">
        <v>2240105</v>
      </c>
      <c r="B1280" s="292" t="s">
        <v>1047</v>
      </c>
      <c r="C1280" s="304">
        <v>0</v>
      </c>
      <c r="D1280" s="306" t="s">
        <v>52</v>
      </c>
      <c r="E1280" s="221"/>
      <c r="F1280" s="221"/>
    </row>
    <row r="1281" s="171" customFormat="1" spans="1:6">
      <c r="A1281" s="288">
        <v>2240106</v>
      </c>
      <c r="B1281" s="292" t="s">
        <v>1048</v>
      </c>
      <c r="C1281" s="304">
        <v>0</v>
      </c>
      <c r="D1281" s="306" t="s">
        <v>52</v>
      </c>
      <c r="E1281" s="221"/>
      <c r="F1281" s="221"/>
    </row>
    <row r="1282" s="171" customFormat="1" spans="1:6">
      <c r="A1282" s="288">
        <v>2240107</v>
      </c>
      <c r="B1282" s="292" t="s">
        <v>1049</v>
      </c>
      <c r="C1282" s="304">
        <v>0</v>
      </c>
      <c r="D1282" s="306"/>
      <c r="E1282" s="221"/>
      <c r="F1282" s="221"/>
    </row>
    <row r="1283" s="171" customFormat="1" spans="1:6">
      <c r="A1283" s="288">
        <v>2240108</v>
      </c>
      <c r="B1283" s="292" t="s">
        <v>1050</v>
      </c>
      <c r="C1283" s="304">
        <v>0</v>
      </c>
      <c r="D1283" s="306" t="s">
        <v>52</v>
      </c>
      <c r="E1283" s="221"/>
      <c r="F1283" s="221"/>
    </row>
    <row r="1284" s="171" customFormat="1" spans="1:6">
      <c r="A1284" s="288">
        <v>2240109</v>
      </c>
      <c r="B1284" s="292" t="s">
        <v>1051</v>
      </c>
      <c r="C1284" s="304">
        <v>0</v>
      </c>
      <c r="D1284" s="306" t="s">
        <v>52</v>
      </c>
      <c r="E1284" s="221"/>
      <c r="F1284" s="221"/>
    </row>
    <row r="1285" s="171" customFormat="1" spans="1:6">
      <c r="A1285" s="288">
        <v>2240150</v>
      </c>
      <c r="B1285" s="292" t="s">
        <v>72</v>
      </c>
      <c r="C1285" s="304">
        <v>0</v>
      </c>
      <c r="D1285" s="306" t="s">
        <v>52</v>
      </c>
      <c r="E1285" s="221"/>
      <c r="F1285" s="221"/>
    </row>
    <row r="1286" s="171" customFormat="1" spans="1:6">
      <c r="A1286" s="288">
        <v>2240199</v>
      </c>
      <c r="B1286" s="292" t="s">
        <v>1052</v>
      </c>
      <c r="C1286" s="304">
        <v>34</v>
      </c>
      <c r="D1286" s="306">
        <v>34</v>
      </c>
      <c r="E1286" s="221"/>
      <c r="F1286" s="221"/>
    </row>
    <row r="1287" spans="1:5">
      <c r="A1287" s="288">
        <v>22402</v>
      </c>
      <c r="B1287" s="291" t="s">
        <v>1053</v>
      </c>
      <c r="C1287" s="290">
        <f>SUM(C1288:C1292)</f>
        <v>85</v>
      </c>
      <c r="D1287" s="290">
        <f>SUM(D1288:D1292)</f>
        <v>277.5</v>
      </c>
      <c r="E1287" s="221">
        <v>2</v>
      </c>
    </row>
    <row r="1288" s="171" customFormat="1" spans="1:6">
      <c r="A1288" s="288">
        <v>2240201</v>
      </c>
      <c r="B1288" s="292" t="s">
        <v>63</v>
      </c>
      <c r="C1288" s="304">
        <v>85</v>
      </c>
      <c r="D1288" s="306">
        <v>93.5</v>
      </c>
      <c r="E1288" s="221"/>
      <c r="F1288" s="221"/>
    </row>
    <row r="1289" s="171" customFormat="1" spans="1:6">
      <c r="A1289" s="288">
        <v>2240202</v>
      </c>
      <c r="B1289" s="292" t="s">
        <v>64</v>
      </c>
      <c r="C1289" s="304">
        <v>0</v>
      </c>
      <c r="D1289" s="306" t="s">
        <v>52</v>
      </c>
      <c r="E1289" s="221"/>
      <c r="F1289" s="221"/>
    </row>
    <row r="1290" s="171" customFormat="1" spans="1:6">
      <c r="A1290" s="288">
        <v>2240203</v>
      </c>
      <c r="B1290" s="292" t="s">
        <v>65</v>
      </c>
      <c r="C1290" s="304">
        <v>0</v>
      </c>
      <c r="D1290" s="306" t="s">
        <v>52</v>
      </c>
      <c r="E1290" s="221"/>
      <c r="F1290" s="221"/>
    </row>
    <row r="1291" s="171" customFormat="1" spans="1:6">
      <c r="A1291" s="288">
        <v>2240204</v>
      </c>
      <c r="B1291" s="292" t="s">
        <v>1054</v>
      </c>
      <c r="C1291" s="304">
        <v>0</v>
      </c>
      <c r="D1291" s="306">
        <v>184</v>
      </c>
      <c r="E1291" s="221"/>
      <c r="F1291" s="221"/>
    </row>
    <row r="1292" s="171" customFormat="1" spans="1:6">
      <c r="A1292" s="288">
        <v>2240299</v>
      </c>
      <c r="B1292" s="292" t="s">
        <v>1055</v>
      </c>
      <c r="C1292" s="304">
        <v>0</v>
      </c>
      <c r="D1292" s="306" t="s">
        <v>52</v>
      </c>
      <c r="E1292" s="221"/>
      <c r="F1292" s="221"/>
    </row>
    <row r="1293" spans="1:5">
      <c r="A1293" s="288">
        <v>22403</v>
      </c>
      <c r="B1293" s="291" t="s">
        <v>1056</v>
      </c>
      <c r="C1293" s="304">
        <v>0</v>
      </c>
      <c r="D1293" s="290">
        <f>SUM(D1294:D1298)</f>
        <v>0</v>
      </c>
      <c r="E1293" s="221">
        <v>2</v>
      </c>
    </row>
    <row r="1294" s="171" customFormat="1" spans="1:6">
      <c r="A1294" s="288">
        <v>2240301</v>
      </c>
      <c r="B1294" s="292" t="s">
        <v>63</v>
      </c>
      <c r="C1294" s="304">
        <v>0</v>
      </c>
      <c r="D1294" s="306">
        <v>0</v>
      </c>
      <c r="E1294" s="221"/>
      <c r="F1294" s="221"/>
    </row>
    <row r="1295" s="171" customFormat="1" spans="1:6">
      <c r="A1295" s="288">
        <v>2240302</v>
      </c>
      <c r="B1295" s="292" t="s">
        <v>64</v>
      </c>
      <c r="C1295" s="304">
        <v>0</v>
      </c>
      <c r="D1295" s="306">
        <v>0</v>
      </c>
      <c r="E1295" s="221"/>
      <c r="F1295" s="221"/>
    </row>
    <row r="1296" s="171" customFormat="1" spans="1:6">
      <c r="A1296" s="288">
        <v>2240303</v>
      </c>
      <c r="B1296" s="292" t="s">
        <v>65</v>
      </c>
      <c r="C1296" s="304">
        <v>0</v>
      </c>
      <c r="D1296" s="306">
        <v>0</v>
      </c>
      <c r="E1296" s="221"/>
      <c r="F1296" s="221"/>
    </row>
    <row r="1297" s="171" customFormat="1" spans="1:6">
      <c r="A1297" s="288">
        <v>2240304</v>
      </c>
      <c r="B1297" s="292" t="s">
        <v>1057</v>
      </c>
      <c r="C1297" s="304">
        <v>0</v>
      </c>
      <c r="D1297" s="306">
        <v>0</v>
      </c>
      <c r="E1297" s="221"/>
      <c r="F1297" s="221"/>
    </row>
    <row r="1298" s="171" customFormat="1" ht="24" spans="1:6">
      <c r="A1298" s="288">
        <v>2240399</v>
      </c>
      <c r="B1298" s="292" t="s">
        <v>1058</v>
      </c>
      <c r="C1298" s="304">
        <v>0</v>
      </c>
      <c r="D1298" s="306">
        <v>0</v>
      </c>
      <c r="E1298" s="221"/>
      <c r="F1298" s="221"/>
    </row>
    <row r="1299" spans="1:5">
      <c r="A1299" s="288">
        <v>22404</v>
      </c>
      <c r="B1299" s="291" t="s">
        <v>1059</v>
      </c>
      <c r="C1299" s="304">
        <v>0</v>
      </c>
      <c r="D1299" s="290">
        <v>0</v>
      </c>
      <c r="E1299" s="221">
        <v>2</v>
      </c>
    </row>
    <row r="1300" s="171" customFormat="1" spans="1:6">
      <c r="A1300" s="288">
        <v>2240401</v>
      </c>
      <c r="B1300" s="292" t="s">
        <v>63</v>
      </c>
      <c r="C1300" s="304">
        <v>0</v>
      </c>
      <c r="D1300" s="306" t="s">
        <v>52</v>
      </c>
      <c r="E1300" s="221"/>
      <c r="F1300" s="221"/>
    </row>
    <row r="1301" s="171" customFormat="1" spans="1:6">
      <c r="A1301" s="288">
        <v>2240402</v>
      </c>
      <c r="B1301" s="292" t="s">
        <v>64</v>
      </c>
      <c r="C1301" s="304">
        <v>0</v>
      </c>
      <c r="D1301" s="306" t="s">
        <v>52</v>
      </c>
      <c r="E1301" s="221"/>
      <c r="F1301" s="221"/>
    </row>
    <row r="1302" s="171" customFormat="1" spans="1:6">
      <c r="A1302" s="288">
        <v>2240403</v>
      </c>
      <c r="B1302" s="292" t="s">
        <v>65</v>
      </c>
      <c r="C1302" s="304">
        <v>0</v>
      </c>
      <c r="D1302" s="306" t="s">
        <v>52</v>
      </c>
      <c r="E1302" s="221"/>
      <c r="F1302" s="221"/>
    </row>
    <row r="1303" s="171" customFormat="1" spans="1:6">
      <c r="A1303" s="288">
        <v>2240404</v>
      </c>
      <c r="B1303" s="292" t="s">
        <v>1060</v>
      </c>
      <c r="C1303" s="304">
        <v>0</v>
      </c>
      <c r="D1303" s="306" t="s">
        <v>52</v>
      </c>
      <c r="E1303" s="221"/>
      <c r="F1303" s="221"/>
    </row>
    <row r="1304" s="171" customFormat="1" spans="1:6">
      <c r="A1304" s="288">
        <v>2240405</v>
      </c>
      <c r="B1304" s="292" t="s">
        <v>1061</v>
      </c>
      <c r="C1304" s="304">
        <v>0</v>
      </c>
      <c r="D1304" s="306" t="s">
        <v>52</v>
      </c>
      <c r="E1304" s="221"/>
      <c r="F1304" s="221"/>
    </row>
    <row r="1305" s="171" customFormat="1" spans="1:6">
      <c r="A1305" s="288">
        <v>2240450</v>
      </c>
      <c r="B1305" s="292" t="s">
        <v>72</v>
      </c>
      <c r="C1305" s="304">
        <v>0</v>
      </c>
      <c r="D1305" s="306" t="s">
        <v>52</v>
      </c>
      <c r="E1305" s="221"/>
      <c r="F1305" s="221"/>
    </row>
    <row r="1306" s="171" customFormat="1" spans="1:6">
      <c r="A1306" s="288">
        <v>2240499</v>
      </c>
      <c r="B1306" s="292" t="s">
        <v>1062</v>
      </c>
      <c r="C1306" s="304">
        <v>0</v>
      </c>
      <c r="D1306" s="306" t="s">
        <v>52</v>
      </c>
      <c r="E1306" s="221"/>
      <c r="F1306" s="221"/>
    </row>
    <row r="1307" spans="1:5">
      <c r="A1307" s="288">
        <v>22405</v>
      </c>
      <c r="B1307" s="291" t="s">
        <v>1063</v>
      </c>
      <c r="C1307" s="304">
        <v>0</v>
      </c>
      <c r="D1307" s="290">
        <v>0</v>
      </c>
      <c r="E1307" s="221">
        <v>2</v>
      </c>
    </row>
    <row r="1308" s="171" customFormat="1" spans="1:6">
      <c r="A1308" s="288">
        <v>2240501</v>
      </c>
      <c r="B1308" s="292" t="s">
        <v>63</v>
      </c>
      <c r="C1308" s="304">
        <v>0</v>
      </c>
      <c r="D1308" s="306" t="s">
        <v>52</v>
      </c>
      <c r="E1308" s="221"/>
      <c r="F1308" s="221"/>
    </row>
    <row r="1309" s="171" customFormat="1" spans="1:6">
      <c r="A1309" s="288">
        <v>2240502</v>
      </c>
      <c r="B1309" s="292" t="s">
        <v>64</v>
      </c>
      <c r="C1309" s="304">
        <v>0</v>
      </c>
      <c r="D1309" s="306" t="s">
        <v>52</v>
      </c>
      <c r="E1309" s="221"/>
      <c r="F1309" s="221"/>
    </row>
    <row r="1310" s="171" customFormat="1" spans="1:6">
      <c r="A1310" s="288">
        <v>2240503</v>
      </c>
      <c r="B1310" s="292" t="s">
        <v>65</v>
      </c>
      <c r="C1310" s="304">
        <v>0</v>
      </c>
      <c r="D1310" s="306" t="s">
        <v>52</v>
      </c>
      <c r="E1310" s="221"/>
      <c r="F1310" s="221"/>
    </row>
    <row r="1311" s="171" customFormat="1" spans="1:6">
      <c r="A1311" s="288">
        <v>2240504</v>
      </c>
      <c r="B1311" s="292" t="s">
        <v>1064</v>
      </c>
      <c r="C1311" s="304">
        <v>0</v>
      </c>
      <c r="D1311" s="306" t="s">
        <v>52</v>
      </c>
      <c r="E1311" s="221"/>
      <c r="F1311" s="221"/>
    </row>
    <row r="1312" s="171" customFormat="1" spans="1:6">
      <c r="A1312" s="288">
        <v>2240505</v>
      </c>
      <c r="B1312" s="292" t="s">
        <v>1065</v>
      </c>
      <c r="C1312" s="304">
        <v>0</v>
      </c>
      <c r="D1312" s="306" t="s">
        <v>52</v>
      </c>
      <c r="E1312" s="221"/>
      <c r="F1312" s="221"/>
    </row>
    <row r="1313" s="171" customFormat="1" spans="1:6">
      <c r="A1313" s="288">
        <v>2240506</v>
      </c>
      <c r="B1313" s="292" t="s">
        <v>1066</v>
      </c>
      <c r="C1313" s="304">
        <v>0</v>
      </c>
      <c r="D1313" s="306" t="s">
        <v>52</v>
      </c>
      <c r="E1313" s="221"/>
      <c r="F1313" s="221"/>
    </row>
    <row r="1314" s="171" customFormat="1" spans="1:6">
      <c r="A1314" s="288">
        <v>2240507</v>
      </c>
      <c r="B1314" s="292" t="s">
        <v>1067</v>
      </c>
      <c r="C1314" s="304">
        <v>0</v>
      </c>
      <c r="D1314" s="306" t="s">
        <v>52</v>
      </c>
      <c r="E1314" s="221"/>
      <c r="F1314" s="221"/>
    </row>
    <row r="1315" s="171" customFormat="1" spans="1:6">
      <c r="A1315" s="288">
        <v>2240508</v>
      </c>
      <c r="B1315" s="292" t="s">
        <v>1068</v>
      </c>
      <c r="C1315" s="304">
        <v>0</v>
      </c>
      <c r="D1315" s="306" t="s">
        <v>52</v>
      </c>
      <c r="E1315" s="221"/>
      <c r="F1315" s="221"/>
    </row>
    <row r="1316" s="171" customFormat="1" spans="1:6">
      <c r="A1316" s="288">
        <v>2240509</v>
      </c>
      <c r="B1316" s="292" t="s">
        <v>1069</v>
      </c>
      <c r="C1316" s="304">
        <v>0</v>
      </c>
      <c r="D1316" s="306" t="s">
        <v>52</v>
      </c>
      <c r="E1316" s="221"/>
      <c r="F1316" s="221"/>
    </row>
    <row r="1317" s="171" customFormat="1" spans="1:6">
      <c r="A1317" s="288">
        <v>2240510</v>
      </c>
      <c r="B1317" s="292" t="s">
        <v>1070</v>
      </c>
      <c r="C1317" s="304">
        <v>0</v>
      </c>
      <c r="D1317" s="306" t="s">
        <v>52</v>
      </c>
      <c r="E1317" s="221"/>
      <c r="F1317" s="221"/>
    </row>
    <row r="1318" s="171" customFormat="1" spans="1:6">
      <c r="A1318" s="288">
        <v>2240550</v>
      </c>
      <c r="B1318" s="292" t="s">
        <v>1071</v>
      </c>
      <c r="C1318" s="304">
        <v>0</v>
      </c>
      <c r="D1318" s="306" t="s">
        <v>52</v>
      </c>
      <c r="E1318" s="221"/>
      <c r="F1318" s="221"/>
    </row>
    <row r="1319" s="171" customFormat="1" spans="1:6">
      <c r="A1319" s="288">
        <v>2240599</v>
      </c>
      <c r="B1319" s="292" t="s">
        <v>1072</v>
      </c>
      <c r="C1319" s="304">
        <v>0</v>
      </c>
      <c r="D1319" s="306" t="s">
        <v>52</v>
      </c>
      <c r="E1319" s="221"/>
      <c r="F1319" s="221"/>
    </row>
    <row r="1320" spans="1:5">
      <c r="A1320" s="288">
        <v>22406</v>
      </c>
      <c r="B1320" s="291" t="s">
        <v>1073</v>
      </c>
      <c r="C1320" s="290">
        <f>SUM(C1321:C1323)</f>
        <v>8970</v>
      </c>
      <c r="D1320" s="290">
        <f>SUM(D1321:D1323)</f>
        <v>1680</v>
      </c>
      <c r="E1320" s="221">
        <v>2</v>
      </c>
    </row>
    <row r="1321" s="171" customFormat="1" spans="1:6">
      <c r="A1321" s="288">
        <v>2240601</v>
      </c>
      <c r="B1321" s="292" t="s">
        <v>1074</v>
      </c>
      <c r="C1321" s="304">
        <v>8970</v>
      </c>
      <c r="D1321" s="306">
        <v>1680</v>
      </c>
      <c r="E1321" s="221"/>
      <c r="F1321" s="221"/>
    </row>
    <row r="1322" s="171" customFormat="1" spans="1:6">
      <c r="A1322" s="288">
        <v>2240602</v>
      </c>
      <c r="B1322" s="292" t="s">
        <v>1075</v>
      </c>
      <c r="C1322" s="304">
        <v>0</v>
      </c>
      <c r="D1322" s="306" t="s">
        <v>52</v>
      </c>
      <c r="E1322" s="221"/>
      <c r="F1322" s="221"/>
    </row>
    <row r="1323" s="171" customFormat="1" ht="24" spans="1:6">
      <c r="A1323" s="288">
        <v>2240699</v>
      </c>
      <c r="B1323" s="292" t="s">
        <v>1076</v>
      </c>
      <c r="C1323" s="304">
        <v>0</v>
      </c>
      <c r="D1323" s="306" t="s">
        <v>52</v>
      </c>
      <c r="E1323" s="221"/>
      <c r="F1323" s="221"/>
    </row>
    <row r="1324" ht="24" spans="1:5">
      <c r="A1324" s="288">
        <v>22407</v>
      </c>
      <c r="B1324" s="291" t="s">
        <v>1077</v>
      </c>
      <c r="C1324" s="290">
        <f>SUM(C1325:C1327)</f>
        <v>1110</v>
      </c>
      <c r="D1324" s="290">
        <f>SUM(D1325:D1327)</f>
        <v>1028</v>
      </c>
      <c r="E1324" s="221">
        <v>2</v>
      </c>
    </row>
    <row r="1325" s="171" customFormat="1" spans="1:6">
      <c r="A1325" s="288">
        <v>2240703</v>
      </c>
      <c r="B1325" s="292" t="s">
        <v>1078</v>
      </c>
      <c r="C1325" s="304">
        <v>913</v>
      </c>
      <c r="D1325" s="306">
        <v>889</v>
      </c>
      <c r="E1325" s="221"/>
      <c r="F1325" s="221"/>
    </row>
    <row r="1326" s="171" customFormat="1" ht="24" spans="1:6">
      <c r="A1326" s="288">
        <v>2240704</v>
      </c>
      <c r="B1326" s="292" t="s">
        <v>1079</v>
      </c>
      <c r="C1326" s="304">
        <v>0</v>
      </c>
      <c r="D1326" s="306" t="s">
        <v>52</v>
      </c>
      <c r="E1326" s="221"/>
      <c r="F1326" s="221"/>
    </row>
    <row r="1327" s="171" customFormat="1" ht="24" spans="1:6">
      <c r="A1327" s="288">
        <v>2240799</v>
      </c>
      <c r="B1327" s="292" t="s">
        <v>1080</v>
      </c>
      <c r="C1327" s="304">
        <v>197</v>
      </c>
      <c r="D1327" s="306">
        <v>139</v>
      </c>
      <c r="E1327" s="221"/>
      <c r="F1327" s="221"/>
    </row>
    <row r="1328" ht="24" spans="1:5">
      <c r="A1328" s="288">
        <v>22499</v>
      </c>
      <c r="B1328" s="291" t="s">
        <v>1081</v>
      </c>
      <c r="C1328" s="290">
        <f>C1329</f>
        <v>0</v>
      </c>
      <c r="D1328" s="290">
        <f>D1329</f>
        <v>0</v>
      </c>
      <c r="E1328" s="221">
        <v>2</v>
      </c>
    </row>
    <row r="1329" s="171" customFormat="1" ht="24" spans="1:6">
      <c r="A1329" s="288">
        <v>2249999</v>
      </c>
      <c r="B1329" s="292" t="s">
        <v>1082</v>
      </c>
      <c r="C1329" s="304">
        <v>0</v>
      </c>
      <c r="D1329" s="306">
        <v>0</v>
      </c>
      <c r="E1329" s="221"/>
      <c r="F1329" s="221"/>
    </row>
    <row r="1330" s="171" customFormat="1" spans="1:6">
      <c r="A1330" s="288">
        <v>227</v>
      </c>
      <c r="B1330" s="289" t="s">
        <v>1083</v>
      </c>
      <c r="C1330" s="304">
        <v>0</v>
      </c>
      <c r="D1330" s="306">
        <v>3800</v>
      </c>
      <c r="E1330" s="221">
        <v>1</v>
      </c>
      <c r="F1330" s="221"/>
    </row>
    <row r="1331" s="171" customFormat="1" spans="1:6">
      <c r="A1331" s="288">
        <v>229</v>
      </c>
      <c r="B1331" s="289" t="s">
        <v>1084</v>
      </c>
      <c r="C1331" s="304">
        <f>C1332+C1333</f>
        <v>0</v>
      </c>
      <c r="D1331" s="306">
        <v>12393</v>
      </c>
      <c r="E1331" s="221">
        <v>1</v>
      </c>
      <c r="F1331" s="221"/>
    </row>
    <row r="1332" s="171" customFormat="1" spans="1:6">
      <c r="A1332" s="288">
        <v>2290201</v>
      </c>
      <c r="B1332" s="292" t="s">
        <v>1085</v>
      </c>
      <c r="C1332" s="304">
        <v>0</v>
      </c>
      <c r="D1332" s="306">
        <v>12393</v>
      </c>
      <c r="E1332" s="221"/>
      <c r="F1332" s="221"/>
    </row>
    <row r="1333" spans="1:5">
      <c r="A1333" s="288">
        <v>22999</v>
      </c>
      <c r="B1333" s="291" t="s">
        <v>942</v>
      </c>
      <c r="C1333" s="304">
        <f>C1334</f>
        <v>0</v>
      </c>
      <c r="D1333" s="290">
        <v>0</v>
      </c>
      <c r="E1333" s="221">
        <v>2</v>
      </c>
    </row>
    <row r="1334" s="171" customFormat="1" spans="1:6">
      <c r="A1334" s="288">
        <v>2299999</v>
      </c>
      <c r="B1334" s="292" t="s">
        <v>222</v>
      </c>
      <c r="C1334" s="304">
        <v>0</v>
      </c>
      <c r="D1334" s="306">
        <v>0</v>
      </c>
      <c r="E1334" s="221"/>
      <c r="F1334" s="221"/>
    </row>
    <row r="1335" s="171" customFormat="1" spans="1:6">
      <c r="A1335" s="288">
        <v>231</v>
      </c>
      <c r="B1335" s="289" t="s">
        <v>1086</v>
      </c>
      <c r="C1335" s="304">
        <v>0</v>
      </c>
      <c r="D1335" s="306">
        <v>0</v>
      </c>
      <c r="E1335" s="221">
        <v>1</v>
      </c>
      <c r="F1335" s="221"/>
    </row>
    <row r="1336" ht="24" spans="1:5">
      <c r="A1336" s="288">
        <v>23103</v>
      </c>
      <c r="B1336" s="291" t="s">
        <v>1087</v>
      </c>
      <c r="C1336" s="304">
        <v>0</v>
      </c>
      <c r="D1336" s="290">
        <v>0</v>
      </c>
      <c r="E1336" s="221">
        <v>2</v>
      </c>
    </row>
    <row r="1337" s="171" customFormat="1" ht="24" spans="1:6">
      <c r="A1337" s="288">
        <v>2310301</v>
      </c>
      <c r="B1337" s="292" t="s">
        <v>1088</v>
      </c>
      <c r="C1337" s="304">
        <v>0</v>
      </c>
      <c r="D1337" s="306">
        <v>0</v>
      </c>
      <c r="E1337" s="221"/>
      <c r="F1337" s="221"/>
    </row>
    <row r="1338" s="171" customFormat="1" spans="1:6">
      <c r="A1338" s="288">
        <v>232</v>
      </c>
      <c r="B1338" s="289" t="s">
        <v>1089</v>
      </c>
      <c r="C1338" s="306">
        <f>C1339+C1340+C1341</f>
        <v>7754</v>
      </c>
      <c r="D1338" s="306">
        <f>D1339+D1340+D1341</f>
        <v>8712</v>
      </c>
      <c r="E1338" s="221">
        <v>1</v>
      </c>
      <c r="F1338" s="221"/>
    </row>
    <row r="1339" ht="24" spans="1:5">
      <c r="A1339" s="288">
        <v>23201</v>
      </c>
      <c r="B1339" s="291" t="s">
        <v>1090</v>
      </c>
      <c r="C1339" s="304">
        <v>0</v>
      </c>
      <c r="D1339" s="290">
        <v>0</v>
      </c>
      <c r="E1339" s="221">
        <v>2</v>
      </c>
    </row>
    <row r="1340" ht="24" spans="1:5">
      <c r="A1340" s="288">
        <v>23202</v>
      </c>
      <c r="B1340" s="291" t="s">
        <v>1091</v>
      </c>
      <c r="C1340" s="304">
        <v>0</v>
      </c>
      <c r="D1340" s="290">
        <v>0</v>
      </c>
      <c r="E1340" s="221">
        <v>2</v>
      </c>
    </row>
    <row r="1341" ht="24" spans="1:5">
      <c r="A1341" s="288">
        <v>23203</v>
      </c>
      <c r="B1341" s="291" t="s">
        <v>1092</v>
      </c>
      <c r="C1341" s="290">
        <f>SUM(C1342:C1345)</f>
        <v>7754</v>
      </c>
      <c r="D1341" s="290">
        <f>SUM(D1342:D1345)</f>
        <v>8712</v>
      </c>
      <c r="E1341" s="221">
        <v>2</v>
      </c>
    </row>
    <row r="1342" s="171" customFormat="1" ht="24" spans="1:6">
      <c r="A1342" s="288">
        <v>2320301</v>
      </c>
      <c r="B1342" s="292" t="s">
        <v>1093</v>
      </c>
      <c r="C1342" s="304">
        <v>7742</v>
      </c>
      <c r="D1342" s="306">
        <v>8712</v>
      </c>
      <c r="E1342" s="221"/>
      <c r="F1342" s="221"/>
    </row>
    <row r="1343" s="171" customFormat="1" ht="24" spans="1:6">
      <c r="A1343" s="288">
        <v>2320302</v>
      </c>
      <c r="B1343" s="292" t="s">
        <v>1094</v>
      </c>
      <c r="C1343" s="304">
        <v>0</v>
      </c>
      <c r="D1343" s="306" t="s">
        <v>52</v>
      </c>
      <c r="E1343" s="221"/>
      <c r="F1343" s="221"/>
    </row>
    <row r="1344" s="171" customFormat="1" ht="24" spans="1:6">
      <c r="A1344" s="288">
        <v>2320303</v>
      </c>
      <c r="B1344" s="292" t="s">
        <v>1095</v>
      </c>
      <c r="C1344" s="304">
        <v>12</v>
      </c>
      <c r="D1344" s="306" t="s">
        <v>52</v>
      </c>
      <c r="E1344" s="221"/>
      <c r="F1344" s="221"/>
    </row>
    <row r="1345" s="171" customFormat="1" ht="24" spans="1:6">
      <c r="A1345" s="288">
        <v>2320399</v>
      </c>
      <c r="B1345" s="292" t="s">
        <v>1096</v>
      </c>
      <c r="C1345" s="304">
        <v>0</v>
      </c>
      <c r="D1345" s="306" t="s">
        <v>52</v>
      </c>
      <c r="E1345" s="221"/>
      <c r="F1345" s="221"/>
    </row>
    <row r="1346" s="171" customFormat="1" spans="1:6">
      <c r="A1346" s="288">
        <v>233</v>
      </c>
      <c r="B1346" s="289" t="s">
        <v>1097</v>
      </c>
      <c r="C1346" s="306">
        <f>C1347+C1348+C1349</f>
        <v>53</v>
      </c>
      <c r="D1346" s="306">
        <f>D1347+D1348+D1349</f>
        <v>70</v>
      </c>
      <c r="E1346" s="221">
        <v>1</v>
      </c>
      <c r="F1346" s="221"/>
    </row>
    <row r="1347" ht="24" spans="1:5">
      <c r="A1347" s="288">
        <v>23301</v>
      </c>
      <c r="B1347" s="291" t="s">
        <v>1098</v>
      </c>
      <c r="C1347" s="304">
        <v>0</v>
      </c>
      <c r="D1347" s="290">
        <v>0</v>
      </c>
      <c r="E1347" s="221">
        <v>2</v>
      </c>
    </row>
    <row r="1348" ht="24" spans="1:5">
      <c r="A1348" s="288">
        <v>23302</v>
      </c>
      <c r="B1348" s="291" t="s">
        <v>1099</v>
      </c>
      <c r="C1348" s="304">
        <v>0</v>
      </c>
      <c r="D1348" s="290">
        <v>0</v>
      </c>
      <c r="E1348" s="221">
        <v>2</v>
      </c>
    </row>
    <row r="1349" ht="24" spans="1:5">
      <c r="A1349" s="296">
        <v>23303</v>
      </c>
      <c r="B1349" s="302" t="s">
        <v>1100</v>
      </c>
      <c r="C1349" s="290">
        <f>C1350</f>
        <v>53</v>
      </c>
      <c r="D1349" s="290">
        <f>D1350</f>
        <v>70</v>
      </c>
      <c r="E1349" s="221">
        <v>2</v>
      </c>
    </row>
    <row r="1350" s="171" customFormat="1" ht="24" spans="1:6">
      <c r="A1350" s="288">
        <v>2330301</v>
      </c>
      <c r="B1350" s="292" t="s">
        <v>1101</v>
      </c>
      <c r="C1350" s="304">
        <v>53</v>
      </c>
      <c r="D1350" s="306">
        <v>70</v>
      </c>
      <c r="E1350" s="221"/>
      <c r="F1350" s="221"/>
    </row>
  </sheetData>
  <autoFilter ref="A4:I1350">
    <extLst/>
  </autoFilter>
  <mergeCells count="2">
    <mergeCell ref="A1:D1"/>
    <mergeCell ref="A4:B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1"/>
  <sheetViews>
    <sheetView workbookViewId="0">
      <selection activeCell="C4" sqref="C4"/>
    </sheetView>
  </sheetViews>
  <sheetFormatPr defaultColWidth="8.88888888888889" defaultRowHeight="14.4" outlineLevelCol="2"/>
  <cols>
    <col min="1" max="1" width="19.4444444444444" style="171" customWidth="1"/>
    <col min="2" max="2" width="31.3333333333333" style="171" customWidth="1"/>
    <col min="3" max="3" width="25.4444444444444" style="281" customWidth="1"/>
    <col min="4" max="16384" width="8.88888888888889" style="171"/>
  </cols>
  <sheetData>
    <row r="1" ht="24" spans="1:3">
      <c r="A1" s="212" t="s">
        <v>4</v>
      </c>
      <c r="B1" s="212"/>
      <c r="C1" s="60"/>
    </row>
    <row r="2" spans="3:3">
      <c r="C2" s="282" t="s">
        <v>57</v>
      </c>
    </row>
    <row r="3" ht="35" customHeight="1" spans="1:3">
      <c r="A3" s="283" t="s">
        <v>23</v>
      </c>
      <c r="B3" s="284" t="s">
        <v>58</v>
      </c>
      <c r="C3" s="285" t="s">
        <v>59</v>
      </c>
    </row>
    <row r="4" ht="15.6" spans="1:3">
      <c r="A4" s="286" t="s">
        <v>60</v>
      </c>
      <c r="B4" s="286"/>
      <c r="C4" s="287">
        <f>C5+C246+C286+C305+C395+C447+C503+C560+C688+C760+C839+C862+C974+C1038+C1102+C1122+C1152+C1162+C1207+C1230+C1274+C1330+C1331+C1335+C1338+C1346</f>
        <v>355568.928</v>
      </c>
    </row>
    <row r="5" s="171" customFormat="1" spans="1:3">
      <c r="A5" s="288">
        <v>201</v>
      </c>
      <c r="B5" s="289" t="s">
        <v>61</v>
      </c>
      <c r="C5" s="290">
        <f>C6+C18+C27+C38+C49+C60+C71+C79+C88+C101+C110+C121+C133+C140+C148+C154+C161+C168+C175+C182+C189+C197+C203+C209+C216+C231+C234+C237+C243</f>
        <v>17165.25</v>
      </c>
    </row>
    <row r="6" spans="1:3">
      <c r="A6" s="288">
        <v>20101</v>
      </c>
      <c r="B6" s="291" t="s">
        <v>62</v>
      </c>
      <c r="C6" s="290">
        <f>SUM(C7:C17)</f>
        <v>881.76</v>
      </c>
    </row>
    <row r="7" s="171" customFormat="1" spans="1:3">
      <c r="A7" s="288">
        <v>2010101</v>
      </c>
      <c r="B7" s="292" t="s">
        <v>63</v>
      </c>
      <c r="C7" s="304">
        <v>762.78</v>
      </c>
    </row>
    <row r="8" s="171" customFormat="1" spans="1:3">
      <c r="A8" s="288">
        <v>2010102</v>
      </c>
      <c r="B8" s="292" t="s">
        <v>64</v>
      </c>
      <c r="C8" s="305" t="s">
        <v>52</v>
      </c>
    </row>
    <row r="9" s="171" customFormat="1" spans="1:3">
      <c r="A9" s="288">
        <v>2010103</v>
      </c>
      <c r="B9" s="292" t="s">
        <v>65</v>
      </c>
      <c r="C9" s="305" t="s">
        <v>52</v>
      </c>
    </row>
    <row r="10" s="171" customFormat="1" spans="1:3">
      <c r="A10" s="288">
        <v>2010104</v>
      </c>
      <c r="B10" s="292" t="s">
        <v>66</v>
      </c>
      <c r="C10" s="305">
        <v>25</v>
      </c>
    </row>
    <row r="11" s="171" customFormat="1" spans="1:3">
      <c r="A11" s="288">
        <v>2010105</v>
      </c>
      <c r="B11" s="292" t="s">
        <v>67</v>
      </c>
      <c r="C11" s="305" t="s">
        <v>52</v>
      </c>
    </row>
    <row r="12" s="171" customFormat="1" spans="1:3">
      <c r="A12" s="288">
        <v>2010106</v>
      </c>
      <c r="B12" s="292" t="s">
        <v>68</v>
      </c>
      <c r="C12" s="305">
        <v>69</v>
      </c>
    </row>
    <row r="13" s="171" customFormat="1" spans="1:3">
      <c r="A13" s="288">
        <v>2010107</v>
      </c>
      <c r="B13" s="292" t="s">
        <v>69</v>
      </c>
      <c r="C13" s="305" t="s">
        <v>52</v>
      </c>
    </row>
    <row r="14" s="171" customFormat="1" spans="1:3">
      <c r="A14" s="288">
        <v>2010108</v>
      </c>
      <c r="B14" s="292" t="s">
        <v>70</v>
      </c>
      <c r="C14" s="305">
        <v>19.98</v>
      </c>
    </row>
    <row r="15" s="171" customFormat="1" spans="1:3">
      <c r="A15" s="288">
        <v>2010109</v>
      </c>
      <c r="B15" s="292" t="s">
        <v>71</v>
      </c>
      <c r="C15" s="305" t="s">
        <v>52</v>
      </c>
    </row>
    <row r="16" s="171" customFormat="1" spans="1:3">
      <c r="A16" s="288">
        <v>2010150</v>
      </c>
      <c r="B16" s="292" t="s">
        <v>72</v>
      </c>
      <c r="C16" s="305" t="s">
        <v>52</v>
      </c>
    </row>
    <row r="17" s="171" customFormat="1" spans="1:3">
      <c r="A17" s="288">
        <v>2010199</v>
      </c>
      <c r="B17" s="292" t="s">
        <v>73</v>
      </c>
      <c r="C17" s="305">
        <v>5</v>
      </c>
    </row>
    <row r="18" spans="1:3">
      <c r="A18" s="288">
        <v>20102</v>
      </c>
      <c r="B18" s="291" t="s">
        <v>74</v>
      </c>
      <c r="C18" s="290">
        <f>SUM(C19:C26)</f>
        <v>690.16</v>
      </c>
    </row>
    <row r="19" s="171" customFormat="1" spans="1:3">
      <c r="A19" s="288">
        <v>2010201</v>
      </c>
      <c r="B19" s="292" t="s">
        <v>63</v>
      </c>
      <c r="C19" s="304">
        <v>645.16</v>
      </c>
    </row>
    <row r="20" s="171" customFormat="1" spans="1:3">
      <c r="A20" s="288">
        <v>2010202</v>
      </c>
      <c r="B20" s="292" t="s">
        <v>64</v>
      </c>
      <c r="C20" s="305" t="s">
        <v>52</v>
      </c>
    </row>
    <row r="21" s="171" customFormat="1" spans="1:3">
      <c r="A21" s="288">
        <v>2010203</v>
      </c>
      <c r="B21" s="292" t="s">
        <v>65</v>
      </c>
      <c r="C21" s="305" t="s">
        <v>52</v>
      </c>
    </row>
    <row r="22" s="171" customFormat="1" spans="1:3">
      <c r="A22" s="288">
        <v>2010204</v>
      </c>
      <c r="B22" s="292" t="s">
        <v>75</v>
      </c>
      <c r="C22" s="305">
        <v>13</v>
      </c>
    </row>
    <row r="23" s="171" customFormat="1" spans="1:3">
      <c r="A23" s="288">
        <v>2010205</v>
      </c>
      <c r="B23" s="292" t="s">
        <v>76</v>
      </c>
      <c r="C23" s="305">
        <v>20</v>
      </c>
    </row>
    <row r="24" s="171" customFormat="1" spans="1:3">
      <c r="A24" s="288">
        <v>2010206</v>
      </c>
      <c r="B24" s="292" t="s">
        <v>77</v>
      </c>
      <c r="C24" s="305" t="s">
        <v>52</v>
      </c>
    </row>
    <row r="25" s="171" customFormat="1" spans="1:3">
      <c r="A25" s="288">
        <v>2010250</v>
      </c>
      <c r="B25" s="292" t="s">
        <v>72</v>
      </c>
      <c r="C25" s="305" t="s">
        <v>52</v>
      </c>
    </row>
    <row r="26" s="171" customFormat="1" spans="1:3">
      <c r="A26" s="288">
        <v>2010299</v>
      </c>
      <c r="B26" s="292" t="s">
        <v>78</v>
      </c>
      <c r="C26" s="305">
        <v>12</v>
      </c>
    </row>
    <row r="27" ht="24" spans="1:3">
      <c r="A27" s="288">
        <v>20103</v>
      </c>
      <c r="B27" s="291" t="s">
        <v>79</v>
      </c>
      <c r="C27" s="290">
        <f>SUM(C28:C37)</f>
        <v>3238.73</v>
      </c>
    </row>
    <row r="28" s="171" customFormat="1" spans="1:3">
      <c r="A28" s="288">
        <v>2010301</v>
      </c>
      <c r="B28" s="292" t="s">
        <v>63</v>
      </c>
      <c r="C28" s="304">
        <v>2011.73</v>
      </c>
    </row>
    <row r="29" s="171" customFormat="1" spans="1:3">
      <c r="A29" s="288">
        <v>2010302</v>
      </c>
      <c r="B29" s="292" t="s">
        <v>64</v>
      </c>
      <c r="C29" s="305" t="s">
        <v>52</v>
      </c>
    </row>
    <row r="30" s="171" customFormat="1" spans="1:3">
      <c r="A30" s="288">
        <v>2010303</v>
      </c>
      <c r="B30" s="292" t="s">
        <v>65</v>
      </c>
      <c r="C30" s="305">
        <v>100</v>
      </c>
    </row>
    <row r="31" s="171" customFormat="1" spans="1:3">
      <c r="A31" s="288">
        <v>2010304</v>
      </c>
      <c r="B31" s="292" t="s">
        <v>80</v>
      </c>
      <c r="C31" s="305" t="s">
        <v>52</v>
      </c>
    </row>
    <row r="32" s="171" customFormat="1" spans="1:3">
      <c r="A32" s="288">
        <v>2010305</v>
      </c>
      <c r="B32" s="292" t="s">
        <v>81</v>
      </c>
      <c r="C32" s="305">
        <v>1027</v>
      </c>
    </row>
    <row r="33" s="171" customFormat="1" spans="1:3">
      <c r="A33" s="288">
        <v>2010306</v>
      </c>
      <c r="B33" s="292" t="s">
        <v>82</v>
      </c>
      <c r="C33" s="305" t="s">
        <v>52</v>
      </c>
    </row>
    <row r="34" s="171" customFormat="1" spans="1:3">
      <c r="A34" s="288">
        <v>2010308</v>
      </c>
      <c r="B34" s="292" t="s">
        <v>83</v>
      </c>
      <c r="C34" s="305">
        <v>0</v>
      </c>
    </row>
    <row r="35" s="171" customFormat="1" spans="1:3">
      <c r="A35" s="288">
        <v>2010309</v>
      </c>
      <c r="B35" s="292" t="s">
        <v>84</v>
      </c>
      <c r="C35" s="305" t="s">
        <v>52</v>
      </c>
    </row>
    <row r="36" s="171" customFormat="1" spans="1:3">
      <c r="A36" s="288">
        <v>2010350</v>
      </c>
      <c r="B36" s="292" t="s">
        <v>72</v>
      </c>
      <c r="C36" s="305">
        <v>100</v>
      </c>
    </row>
    <row r="37" s="171" customFormat="1" ht="24" spans="1:3">
      <c r="A37" s="288">
        <v>2010399</v>
      </c>
      <c r="B37" s="292" t="s">
        <v>85</v>
      </c>
      <c r="C37" s="305" t="s">
        <v>52</v>
      </c>
    </row>
    <row r="38" spans="1:3">
      <c r="A38" s="288">
        <v>20104</v>
      </c>
      <c r="B38" s="291" t="s">
        <v>86</v>
      </c>
      <c r="C38" s="290">
        <f>SUM(C39:C48)</f>
        <v>146.2</v>
      </c>
    </row>
    <row r="39" s="171" customFormat="1" spans="1:3">
      <c r="A39" s="288">
        <v>2010401</v>
      </c>
      <c r="B39" s="292" t="s">
        <v>63</v>
      </c>
      <c r="C39" s="305">
        <v>46.2</v>
      </c>
    </row>
    <row r="40" s="171" customFormat="1" spans="1:3">
      <c r="A40" s="288">
        <v>2010402</v>
      </c>
      <c r="B40" s="292" t="s">
        <v>64</v>
      </c>
      <c r="C40" s="305" t="s">
        <v>52</v>
      </c>
    </row>
    <row r="41" s="171" customFormat="1" spans="1:3">
      <c r="A41" s="288">
        <v>2010403</v>
      </c>
      <c r="B41" s="292" t="s">
        <v>65</v>
      </c>
      <c r="C41" s="305" t="s">
        <v>52</v>
      </c>
    </row>
    <row r="42" s="171" customFormat="1" spans="1:3">
      <c r="A42" s="288">
        <v>2010404</v>
      </c>
      <c r="B42" s="292" t="s">
        <v>87</v>
      </c>
      <c r="C42" s="305" t="s">
        <v>52</v>
      </c>
    </row>
    <row r="43" s="171" customFormat="1" spans="1:3">
      <c r="A43" s="288">
        <v>2010405</v>
      </c>
      <c r="B43" s="292" t="s">
        <v>88</v>
      </c>
      <c r="C43" s="305" t="s">
        <v>52</v>
      </c>
    </row>
    <row r="44" s="171" customFormat="1" spans="1:3">
      <c r="A44" s="288">
        <v>2010406</v>
      </c>
      <c r="B44" s="292" t="s">
        <v>89</v>
      </c>
      <c r="C44" s="305" t="s">
        <v>52</v>
      </c>
    </row>
    <row r="45" s="171" customFormat="1" spans="1:3">
      <c r="A45" s="288">
        <v>2010407</v>
      </c>
      <c r="B45" s="292" t="s">
        <v>90</v>
      </c>
      <c r="C45" s="305" t="s">
        <v>52</v>
      </c>
    </row>
    <row r="46" s="171" customFormat="1" spans="1:3">
      <c r="A46" s="288">
        <v>2010408</v>
      </c>
      <c r="B46" s="292" t="s">
        <v>91</v>
      </c>
      <c r="C46" s="305" t="s">
        <v>52</v>
      </c>
    </row>
    <row r="47" s="171" customFormat="1" spans="1:3">
      <c r="A47" s="288">
        <v>2010450</v>
      </c>
      <c r="B47" s="292" t="s">
        <v>72</v>
      </c>
      <c r="C47" s="305" t="s">
        <v>52</v>
      </c>
    </row>
    <row r="48" s="171" customFormat="1" spans="1:3">
      <c r="A48" s="288">
        <v>2010499</v>
      </c>
      <c r="B48" s="292" t="s">
        <v>92</v>
      </c>
      <c r="C48" s="305">
        <v>100</v>
      </c>
    </row>
    <row r="49" spans="1:3">
      <c r="A49" s="288">
        <v>20105</v>
      </c>
      <c r="B49" s="291" t="s">
        <v>93</v>
      </c>
      <c r="C49" s="290">
        <f>SUM(C50:C59)</f>
        <v>539.3</v>
      </c>
    </row>
    <row r="50" s="171" customFormat="1" spans="1:3">
      <c r="A50" s="288">
        <v>2010501</v>
      </c>
      <c r="B50" s="292" t="s">
        <v>63</v>
      </c>
      <c r="C50" s="305">
        <v>465.3</v>
      </c>
    </row>
    <row r="51" s="171" customFormat="1" spans="1:3">
      <c r="A51" s="288">
        <v>2010502</v>
      </c>
      <c r="B51" s="292" t="s">
        <v>64</v>
      </c>
      <c r="C51" s="305" t="s">
        <v>52</v>
      </c>
    </row>
    <row r="52" s="171" customFormat="1" spans="1:3">
      <c r="A52" s="288">
        <v>2010503</v>
      </c>
      <c r="B52" s="292" t="s">
        <v>65</v>
      </c>
      <c r="C52" s="305" t="s">
        <v>52</v>
      </c>
    </row>
    <row r="53" s="171" customFormat="1" spans="1:3">
      <c r="A53" s="288">
        <v>2010504</v>
      </c>
      <c r="B53" s="292" t="s">
        <v>94</v>
      </c>
      <c r="C53" s="305" t="s">
        <v>52</v>
      </c>
    </row>
    <row r="54" s="171" customFormat="1" spans="1:3">
      <c r="A54" s="288">
        <v>2010505</v>
      </c>
      <c r="B54" s="292" t="s">
        <v>95</v>
      </c>
      <c r="C54" s="305">
        <v>6</v>
      </c>
    </row>
    <row r="55" s="171" customFormat="1" spans="1:3">
      <c r="A55" s="288">
        <v>2010506</v>
      </c>
      <c r="B55" s="292" t="s">
        <v>96</v>
      </c>
      <c r="C55" s="305" t="s">
        <v>52</v>
      </c>
    </row>
    <row r="56" s="171" customFormat="1" spans="1:3">
      <c r="A56" s="288">
        <v>2010507</v>
      </c>
      <c r="B56" s="292" t="s">
        <v>97</v>
      </c>
      <c r="C56" s="305">
        <v>38</v>
      </c>
    </row>
    <row r="57" s="171" customFormat="1" spans="1:3">
      <c r="A57" s="288">
        <v>2010508</v>
      </c>
      <c r="B57" s="292" t="s">
        <v>98</v>
      </c>
      <c r="C57" s="305">
        <v>30</v>
      </c>
    </row>
    <row r="58" s="171" customFormat="1" spans="1:3">
      <c r="A58" s="288">
        <v>2010550</v>
      </c>
      <c r="B58" s="292" t="s">
        <v>72</v>
      </c>
      <c r="C58" s="305" t="s">
        <v>52</v>
      </c>
    </row>
    <row r="59" s="171" customFormat="1" spans="1:3">
      <c r="A59" s="288">
        <v>2010599</v>
      </c>
      <c r="B59" s="292" t="s">
        <v>99</v>
      </c>
      <c r="C59" s="305" t="s">
        <v>52</v>
      </c>
    </row>
    <row r="60" spans="1:3">
      <c r="A60" s="288">
        <v>20106</v>
      </c>
      <c r="B60" s="291" t="s">
        <v>100</v>
      </c>
      <c r="C60" s="290">
        <f>SUM(C61:C70)</f>
        <v>1350.6</v>
      </c>
    </row>
    <row r="61" s="171" customFormat="1" spans="1:3">
      <c r="A61" s="288">
        <v>2010601</v>
      </c>
      <c r="B61" s="292" t="s">
        <v>63</v>
      </c>
      <c r="C61" s="305">
        <v>952.6</v>
      </c>
    </row>
    <row r="62" s="171" customFormat="1" spans="1:3">
      <c r="A62" s="288">
        <v>2010602</v>
      </c>
      <c r="B62" s="292" t="s">
        <v>64</v>
      </c>
      <c r="C62" s="305" t="s">
        <v>52</v>
      </c>
    </row>
    <row r="63" s="171" customFormat="1" spans="1:3">
      <c r="A63" s="288">
        <v>2010603</v>
      </c>
      <c r="B63" s="292" t="s">
        <v>65</v>
      </c>
      <c r="C63" s="305" t="s">
        <v>52</v>
      </c>
    </row>
    <row r="64" s="171" customFormat="1" spans="1:3">
      <c r="A64" s="288">
        <v>2010604</v>
      </c>
      <c r="B64" s="292" t="s">
        <v>101</v>
      </c>
      <c r="C64" s="305" t="s">
        <v>52</v>
      </c>
    </row>
    <row r="65" s="171" customFormat="1" spans="1:3">
      <c r="A65" s="288">
        <v>2010605</v>
      </c>
      <c r="B65" s="292" t="s">
        <v>102</v>
      </c>
      <c r="C65" s="305" t="s">
        <v>52</v>
      </c>
    </row>
    <row r="66" s="171" customFormat="1" spans="1:3">
      <c r="A66" s="288">
        <v>2010606</v>
      </c>
      <c r="B66" s="292" t="s">
        <v>103</v>
      </c>
      <c r="C66" s="305" t="s">
        <v>52</v>
      </c>
    </row>
    <row r="67" s="171" customFormat="1" spans="1:3">
      <c r="A67" s="288">
        <v>2010607</v>
      </c>
      <c r="B67" s="292" t="s">
        <v>104</v>
      </c>
      <c r="C67" s="305">
        <v>75</v>
      </c>
    </row>
    <row r="68" s="171" customFormat="1" spans="1:3">
      <c r="A68" s="288">
        <v>2010608</v>
      </c>
      <c r="B68" s="292" t="s">
        <v>105</v>
      </c>
      <c r="C68" s="305">
        <v>293</v>
      </c>
    </row>
    <row r="69" s="171" customFormat="1" spans="1:3">
      <c r="A69" s="288">
        <v>2010650</v>
      </c>
      <c r="B69" s="292" t="s">
        <v>72</v>
      </c>
      <c r="C69" s="305" t="s">
        <v>52</v>
      </c>
    </row>
    <row r="70" s="171" customFormat="1" spans="1:3">
      <c r="A70" s="288">
        <v>2010699</v>
      </c>
      <c r="B70" s="292" t="s">
        <v>106</v>
      </c>
      <c r="C70" s="305">
        <v>30</v>
      </c>
    </row>
    <row r="71" spans="1:3">
      <c r="A71" s="288">
        <v>20107</v>
      </c>
      <c r="B71" s="291" t="s">
        <v>107</v>
      </c>
      <c r="C71" s="290">
        <f>SUM(C72:C78)</f>
        <v>334</v>
      </c>
    </row>
    <row r="72" s="171" customFormat="1" spans="1:3">
      <c r="A72" s="288">
        <v>2010701</v>
      </c>
      <c r="B72" s="292" t="s">
        <v>63</v>
      </c>
      <c r="C72" s="305">
        <v>319</v>
      </c>
    </row>
    <row r="73" s="171" customFormat="1" spans="1:3">
      <c r="A73" s="288">
        <v>2010702</v>
      </c>
      <c r="B73" s="292" t="s">
        <v>64</v>
      </c>
      <c r="C73" s="305" t="s">
        <v>52</v>
      </c>
    </row>
    <row r="74" s="171" customFormat="1" spans="1:3">
      <c r="A74" s="288">
        <v>2010703</v>
      </c>
      <c r="B74" s="292" t="s">
        <v>65</v>
      </c>
      <c r="C74" s="305" t="s">
        <v>52</v>
      </c>
    </row>
    <row r="75" s="171" customFormat="1" spans="1:3">
      <c r="A75" s="288">
        <v>2010709</v>
      </c>
      <c r="B75" s="292" t="s">
        <v>104</v>
      </c>
      <c r="C75" s="305" t="s">
        <v>52</v>
      </c>
    </row>
    <row r="76" s="171" customFormat="1" spans="1:3">
      <c r="A76" s="288">
        <v>2010710</v>
      </c>
      <c r="B76" s="292" t="s">
        <v>108</v>
      </c>
      <c r="C76" s="305">
        <v>15</v>
      </c>
    </row>
    <row r="77" s="171" customFormat="1" spans="1:3">
      <c r="A77" s="288">
        <v>2010750</v>
      </c>
      <c r="B77" s="292" t="s">
        <v>72</v>
      </c>
      <c r="C77" s="305" t="s">
        <v>52</v>
      </c>
    </row>
    <row r="78" s="171" customFormat="1" spans="1:3">
      <c r="A78" s="288">
        <v>2010799</v>
      </c>
      <c r="B78" s="292" t="s">
        <v>109</v>
      </c>
      <c r="C78" s="305" t="s">
        <v>52</v>
      </c>
    </row>
    <row r="79" spans="1:3">
      <c r="A79" s="288">
        <v>20108</v>
      </c>
      <c r="B79" s="291" t="s">
        <v>110</v>
      </c>
      <c r="C79" s="290">
        <v>0</v>
      </c>
    </row>
    <row r="80" s="171" customFormat="1" spans="1:3">
      <c r="A80" s="288">
        <v>2010801</v>
      </c>
      <c r="B80" s="292" t="s">
        <v>63</v>
      </c>
      <c r="C80" s="305" t="s">
        <v>52</v>
      </c>
    </row>
    <row r="81" s="171" customFormat="1" spans="1:3">
      <c r="A81" s="288">
        <v>2010802</v>
      </c>
      <c r="B81" s="292" t="s">
        <v>64</v>
      </c>
      <c r="C81" s="305" t="s">
        <v>52</v>
      </c>
    </row>
    <row r="82" s="171" customFormat="1" spans="1:3">
      <c r="A82" s="288">
        <v>2010803</v>
      </c>
      <c r="B82" s="292" t="s">
        <v>65</v>
      </c>
      <c r="C82" s="305" t="s">
        <v>52</v>
      </c>
    </row>
    <row r="83" s="171" customFormat="1" spans="1:3">
      <c r="A83" s="288">
        <v>2010804</v>
      </c>
      <c r="B83" s="292" t="s">
        <v>111</v>
      </c>
      <c r="C83" s="305" t="s">
        <v>52</v>
      </c>
    </row>
    <row r="84" s="171" customFormat="1" spans="1:3">
      <c r="A84" s="288">
        <v>2010805</v>
      </c>
      <c r="B84" s="292" t="s">
        <v>112</v>
      </c>
      <c r="C84" s="305" t="s">
        <v>52</v>
      </c>
    </row>
    <row r="85" s="171" customFormat="1" spans="1:3">
      <c r="A85" s="288">
        <v>2010806</v>
      </c>
      <c r="B85" s="292" t="s">
        <v>104</v>
      </c>
      <c r="C85" s="305" t="s">
        <v>52</v>
      </c>
    </row>
    <row r="86" s="171" customFormat="1" spans="1:3">
      <c r="A86" s="288">
        <v>2010850</v>
      </c>
      <c r="B86" s="292" t="s">
        <v>72</v>
      </c>
      <c r="C86" s="305" t="s">
        <v>52</v>
      </c>
    </row>
    <row r="87" s="171" customFormat="1" spans="1:3">
      <c r="A87" s="288">
        <v>2010899</v>
      </c>
      <c r="B87" s="292" t="s">
        <v>113</v>
      </c>
      <c r="C87" s="305" t="s">
        <v>52</v>
      </c>
    </row>
    <row r="88" spans="1:3">
      <c r="A88" s="288">
        <v>20109</v>
      </c>
      <c r="B88" s="291" t="s">
        <v>114</v>
      </c>
      <c r="C88" s="290">
        <f>SUM(C89:C100)</f>
        <v>0</v>
      </c>
    </row>
    <row r="89" s="171" customFormat="1" spans="1:3">
      <c r="A89" s="288">
        <v>2010901</v>
      </c>
      <c r="B89" s="292" t="s">
        <v>63</v>
      </c>
      <c r="C89" s="305" t="s">
        <v>52</v>
      </c>
    </row>
    <row r="90" s="171" customFormat="1" spans="1:3">
      <c r="A90" s="288">
        <v>2010902</v>
      </c>
      <c r="B90" s="292" t="s">
        <v>64</v>
      </c>
      <c r="C90" s="305" t="s">
        <v>52</v>
      </c>
    </row>
    <row r="91" s="171" customFormat="1" spans="1:3">
      <c r="A91" s="288">
        <v>2010903</v>
      </c>
      <c r="B91" s="292" t="s">
        <v>65</v>
      </c>
      <c r="C91" s="305" t="s">
        <v>52</v>
      </c>
    </row>
    <row r="92" s="171" customFormat="1" spans="1:3">
      <c r="A92" s="288">
        <v>2010905</v>
      </c>
      <c r="B92" s="292" t="s">
        <v>115</v>
      </c>
      <c r="C92" s="305" t="s">
        <v>52</v>
      </c>
    </row>
    <row r="93" s="171" customFormat="1" spans="1:3">
      <c r="A93" s="288">
        <v>2010907</v>
      </c>
      <c r="B93" s="292" t="s">
        <v>116</v>
      </c>
      <c r="C93" s="305" t="s">
        <v>52</v>
      </c>
    </row>
    <row r="94" s="171" customFormat="1" spans="1:3">
      <c r="A94" s="288">
        <v>2010908</v>
      </c>
      <c r="B94" s="292" t="s">
        <v>104</v>
      </c>
      <c r="C94" s="305" t="s">
        <v>52</v>
      </c>
    </row>
    <row r="95" s="171" customFormat="1" spans="1:3">
      <c r="A95" s="288">
        <v>2010909</v>
      </c>
      <c r="B95" s="292" t="s">
        <v>117</v>
      </c>
      <c r="C95" s="305" t="s">
        <v>52</v>
      </c>
    </row>
    <row r="96" s="171" customFormat="1" spans="1:3">
      <c r="A96" s="288">
        <v>2010910</v>
      </c>
      <c r="B96" s="292" t="s">
        <v>118</v>
      </c>
      <c r="C96" s="305" t="s">
        <v>52</v>
      </c>
    </row>
    <row r="97" s="171" customFormat="1" spans="1:3">
      <c r="A97" s="288">
        <v>2010911</v>
      </c>
      <c r="B97" s="292" t="s">
        <v>119</v>
      </c>
      <c r="C97" s="305" t="s">
        <v>52</v>
      </c>
    </row>
    <row r="98" s="171" customFormat="1" spans="1:3">
      <c r="A98" s="288">
        <v>2010912</v>
      </c>
      <c r="B98" s="292" t="s">
        <v>120</v>
      </c>
      <c r="C98" s="305" t="s">
        <v>52</v>
      </c>
    </row>
    <row r="99" s="171" customFormat="1" spans="1:3">
      <c r="A99" s="288">
        <v>2010950</v>
      </c>
      <c r="B99" s="292" t="s">
        <v>72</v>
      </c>
      <c r="C99" s="305" t="s">
        <v>52</v>
      </c>
    </row>
    <row r="100" s="171" customFormat="1" spans="1:3">
      <c r="A100" s="288">
        <v>2010999</v>
      </c>
      <c r="B100" s="292" t="s">
        <v>121</v>
      </c>
      <c r="C100" s="305" t="s">
        <v>52</v>
      </c>
    </row>
    <row r="101" spans="1:3">
      <c r="A101" s="288">
        <v>20111</v>
      </c>
      <c r="B101" s="291" t="s">
        <v>122</v>
      </c>
      <c r="C101" s="290">
        <f>SUM(C102:C109)</f>
        <v>1770.9</v>
      </c>
    </row>
    <row r="102" s="171" customFormat="1" spans="1:3">
      <c r="A102" s="288">
        <v>2011101</v>
      </c>
      <c r="B102" s="292" t="s">
        <v>63</v>
      </c>
      <c r="C102" s="305">
        <v>1637.9</v>
      </c>
    </row>
    <row r="103" s="171" customFormat="1" spans="1:3">
      <c r="A103" s="288">
        <v>2011102</v>
      </c>
      <c r="B103" s="292" t="s">
        <v>64</v>
      </c>
      <c r="C103" s="305" t="s">
        <v>52</v>
      </c>
    </row>
    <row r="104" s="171" customFormat="1" spans="1:3">
      <c r="A104" s="288">
        <v>2011103</v>
      </c>
      <c r="B104" s="292" t="s">
        <v>65</v>
      </c>
      <c r="C104" s="305" t="s">
        <v>52</v>
      </c>
    </row>
    <row r="105" s="171" customFormat="1" spans="1:3">
      <c r="A105" s="288">
        <v>2011104</v>
      </c>
      <c r="B105" s="292" t="s">
        <v>123</v>
      </c>
      <c r="C105" s="305">
        <v>80</v>
      </c>
    </row>
    <row r="106" s="171" customFormat="1" spans="1:3">
      <c r="A106" s="288">
        <v>2011105</v>
      </c>
      <c r="B106" s="292" t="s">
        <v>124</v>
      </c>
      <c r="C106" s="305" t="s">
        <v>52</v>
      </c>
    </row>
    <row r="107" s="171" customFormat="1" spans="1:3">
      <c r="A107" s="288">
        <v>2011106</v>
      </c>
      <c r="B107" s="292" t="s">
        <v>125</v>
      </c>
      <c r="C107" s="305">
        <v>33</v>
      </c>
    </row>
    <row r="108" s="171" customFormat="1" spans="1:3">
      <c r="A108" s="288">
        <v>2011150</v>
      </c>
      <c r="B108" s="292" t="s">
        <v>72</v>
      </c>
      <c r="C108" s="305" t="s">
        <v>52</v>
      </c>
    </row>
    <row r="109" s="171" customFormat="1" spans="1:3">
      <c r="A109" s="288">
        <v>2011199</v>
      </c>
      <c r="B109" s="292" t="s">
        <v>126</v>
      </c>
      <c r="C109" s="305">
        <v>20</v>
      </c>
    </row>
    <row r="110" spans="1:3">
      <c r="A110" s="288">
        <v>20113</v>
      </c>
      <c r="B110" s="291" t="s">
        <v>127</v>
      </c>
      <c r="C110" s="290">
        <f>SUM(C111:C120)</f>
        <v>1051.4</v>
      </c>
    </row>
    <row r="111" s="171" customFormat="1" spans="1:3">
      <c r="A111" s="288">
        <v>2011301</v>
      </c>
      <c r="B111" s="292" t="s">
        <v>63</v>
      </c>
      <c r="C111" s="305">
        <v>983.4</v>
      </c>
    </row>
    <row r="112" s="171" customFormat="1" spans="1:3">
      <c r="A112" s="288">
        <v>2011302</v>
      </c>
      <c r="B112" s="292" t="s">
        <v>64</v>
      </c>
      <c r="C112" s="305" t="s">
        <v>52</v>
      </c>
    </row>
    <row r="113" s="171" customFormat="1" spans="1:3">
      <c r="A113" s="288">
        <v>2011303</v>
      </c>
      <c r="B113" s="292" t="s">
        <v>65</v>
      </c>
      <c r="C113" s="305" t="s">
        <v>52</v>
      </c>
    </row>
    <row r="114" s="171" customFormat="1" spans="1:3">
      <c r="A114" s="288">
        <v>2011304</v>
      </c>
      <c r="B114" s="292" t="s">
        <v>128</v>
      </c>
      <c r="C114" s="305" t="s">
        <v>52</v>
      </c>
    </row>
    <row r="115" s="171" customFormat="1" spans="1:3">
      <c r="A115" s="288">
        <v>2011305</v>
      </c>
      <c r="B115" s="292" t="s">
        <v>129</v>
      </c>
      <c r="C115" s="305" t="s">
        <v>52</v>
      </c>
    </row>
    <row r="116" s="171" customFormat="1" spans="1:3">
      <c r="A116" s="288">
        <v>2011306</v>
      </c>
      <c r="B116" s="292" t="s">
        <v>130</v>
      </c>
      <c r="C116" s="305" t="s">
        <v>52</v>
      </c>
    </row>
    <row r="117" s="171" customFormat="1" spans="1:3">
      <c r="A117" s="288">
        <v>2011307</v>
      </c>
      <c r="B117" s="292" t="s">
        <v>131</v>
      </c>
      <c r="C117" s="305" t="s">
        <v>52</v>
      </c>
    </row>
    <row r="118" s="171" customFormat="1" spans="1:3">
      <c r="A118" s="288">
        <v>2011308</v>
      </c>
      <c r="B118" s="292" t="s">
        <v>132</v>
      </c>
      <c r="C118" s="305" t="s">
        <v>52</v>
      </c>
    </row>
    <row r="119" s="171" customFormat="1" spans="1:3">
      <c r="A119" s="288">
        <v>2011350</v>
      </c>
      <c r="B119" s="292" t="s">
        <v>72</v>
      </c>
      <c r="C119" s="305" t="s">
        <v>52</v>
      </c>
    </row>
    <row r="120" s="171" customFormat="1" spans="1:3">
      <c r="A120" s="288">
        <v>2011399</v>
      </c>
      <c r="B120" s="292" t="s">
        <v>133</v>
      </c>
      <c r="C120" s="305">
        <v>68</v>
      </c>
    </row>
    <row r="121" spans="1:3">
      <c r="A121" s="288">
        <v>20114</v>
      </c>
      <c r="B121" s="291" t="s">
        <v>134</v>
      </c>
      <c r="C121" s="290">
        <v>0</v>
      </c>
    </row>
    <row r="122" s="171" customFormat="1" spans="1:3">
      <c r="A122" s="288">
        <v>2011401</v>
      </c>
      <c r="B122" s="292" t="s">
        <v>63</v>
      </c>
      <c r="C122" s="305" t="s">
        <v>52</v>
      </c>
    </row>
    <row r="123" s="171" customFormat="1" spans="1:3">
      <c r="A123" s="288">
        <v>2011402</v>
      </c>
      <c r="B123" s="292" t="s">
        <v>64</v>
      </c>
      <c r="C123" s="305" t="s">
        <v>52</v>
      </c>
    </row>
    <row r="124" s="171" customFormat="1" spans="1:3">
      <c r="A124" s="288">
        <v>2011403</v>
      </c>
      <c r="B124" s="292" t="s">
        <v>65</v>
      </c>
      <c r="C124" s="305" t="s">
        <v>52</v>
      </c>
    </row>
    <row r="125" s="171" customFormat="1" spans="1:3">
      <c r="A125" s="288">
        <v>2011404</v>
      </c>
      <c r="B125" s="292" t="s">
        <v>135</v>
      </c>
      <c r="C125" s="305" t="s">
        <v>52</v>
      </c>
    </row>
    <row r="126" s="171" customFormat="1" spans="1:3">
      <c r="A126" s="288">
        <v>2011405</v>
      </c>
      <c r="B126" s="292" t="s">
        <v>136</v>
      </c>
      <c r="C126" s="305" t="s">
        <v>52</v>
      </c>
    </row>
    <row r="127" s="171" customFormat="1" spans="1:3">
      <c r="A127" s="288">
        <v>2011408</v>
      </c>
      <c r="B127" s="292" t="s">
        <v>137</v>
      </c>
      <c r="C127" s="305" t="s">
        <v>52</v>
      </c>
    </row>
    <row r="128" s="171" customFormat="1" spans="1:3">
      <c r="A128" s="288">
        <v>2011409</v>
      </c>
      <c r="B128" s="292" t="s">
        <v>138</v>
      </c>
      <c r="C128" s="305" t="s">
        <v>52</v>
      </c>
    </row>
    <row r="129" s="171" customFormat="1" spans="1:3">
      <c r="A129" s="288">
        <v>2011410</v>
      </c>
      <c r="B129" s="292" t="s">
        <v>139</v>
      </c>
      <c r="C129" s="305" t="s">
        <v>52</v>
      </c>
    </row>
    <row r="130" s="171" customFormat="1" spans="1:3">
      <c r="A130" s="288">
        <v>2011411</v>
      </c>
      <c r="B130" s="292" t="s">
        <v>140</v>
      </c>
      <c r="C130" s="305" t="s">
        <v>52</v>
      </c>
    </row>
    <row r="131" s="171" customFormat="1" spans="1:3">
      <c r="A131" s="288">
        <v>2011450</v>
      </c>
      <c r="B131" s="292" t="s">
        <v>72</v>
      </c>
      <c r="C131" s="305" t="s">
        <v>52</v>
      </c>
    </row>
    <row r="132" s="171" customFormat="1" spans="1:3">
      <c r="A132" s="288">
        <v>2011499</v>
      </c>
      <c r="B132" s="292" t="s">
        <v>141</v>
      </c>
      <c r="C132" s="305" t="s">
        <v>52</v>
      </c>
    </row>
    <row r="133" spans="1:3">
      <c r="A133" s="288">
        <v>20123</v>
      </c>
      <c r="B133" s="291" t="s">
        <v>142</v>
      </c>
      <c r="C133" s="290">
        <f>SUM(C134:C139)</f>
        <v>218.9</v>
      </c>
    </row>
    <row r="134" s="171" customFormat="1" spans="1:3">
      <c r="A134" s="288">
        <v>2012301</v>
      </c>
      <c r="B134" s="292" t="s">
        <v>63</v>
      </c>
      <c r="C134" s="305">
        <v>185.9</v>
      </c>
    </row>
    <row r="135" s="171" customFormat="1" spans="1:3">
      <c r="A135" s="288">
        <v>2012302</v>
      </c>
      <c r="B135" s="292" t="s">
        <v>64</v>
      </c>
      <c r="C135" s="305" t="s">
        <v>52</v>
      </c>
    </row>
    <row r="136" s="171" customFormat="1" spans="1:3">
      <c r="A136" s="288">
        <v>2012303</v>
      </c>
      <c r="B136" s="292" t="s">
        <v>65</v>
      </c>
      <c r="C136" s="305" t="s">
        <v>52</v>
      </c>
    </row>
    <row r="137" s="171" customFormat="1" spans="1:3">
      <c r="A137" s="288">
        <v>2012304</v>
      </c>
      <c r="B137" s="292" t="s">
        <v>143</v>
      </c>
      <c r="C137" s="305">
        <v>28</v>
      </c>
    </row>
    <row r="138" s="171" customFormat="1" spans="1:3">
      <c r="A138" s="288">
        <v>2012350</v>
      </c>
      <c r="B138" s="292" t="s">
        <v>72</v>
      </c>
      <c r="C138" s="305" t="s">
        <v>52</v>
      </c>
    </row>
    <row r="139" s="171" customFormat="1" spans="1:3">
      <c r="A139" s="288">
        <v>2012399</v>
      </c>
      <c r="B139" s="292" t="s">
        <v>144</v>
      </c>
      <c r="C139" s="305">
        <v>5</v>
      </c>
    </row>
    <row r="140" spans="1:3">
      <c r="A140" s="288">
        <v>20125</v>
      </c>
      <c r="B140" s="291" t="s">
        <v>145</v>
      </c>
      <c r="C140" s="290">
        <v>0</v>
      </c>
    </row>
    <row r="141" s="171" customFormat="1" spans="1:3">
      <c r="A141" s="288">
        <v>2012501</v>
      </c>
      <c r="B141" s="292" t="s">
        <v>63</v>
      </c>
      <c r="C141" s="305" t="s">
        <v>52</v>
      </c>
    </row>
    <row r="142" s="171" customFormat="1" spans="1:3">
      <c r="A142" s="288">
        <v>2012502</v>
      </c>
      <c r="B142" s="292" t="s">
        <v>64</v>
      </c>
      <c r="C142" s="305" t="s">
        <v>52</v>
      </c>
    </row>
    <row r="143" s="171" customFormat="1" spans="1:3">
      <c r="A143" s="288">
        <v>2012503</v>
      </c>
      <c r="B143" s="292" t="s">
        <v>65</v>
      </c>
      <c r="C143" s="305" t="s">
        <v>52</v>
      </c>
    </row>
    <row r="144" s="171" customFormat="1" spans="1:3">
      <c r="A144" s="288">
        <v>2012504</v>
      </c>
      <c r="B144" s="292" t="s">
        <v>146</v>
      </c>
      <c r="C144" s="305" t="s">
        <v>52</v>
      </c>
    </row>
    <row r="145" s="171" customFormat="1" spans="1:3">
      <c r="A145" s="288">
        <v>2012505</v>
      </c>
      <c r="B145" s="292" t="s">
        <v>147</v>
      </c>
      <c r="C145" s="305" t="s">
        <v>52</v>
      </c>
    </row>
    <row r="146" s="171" customFormat="1" spans="1:3">
      <c r="A146" s="288">
        <v>2012550</v>
      </c>
      <c r="B146" s="292" t="s">
        <v>72</v>
      </c>
      <c r="C146" s="305" t="s">
        <v>52</v>
      </c>
    </row>
    <row r="147" s="171" customFormat="1" spans="1:3">
      <c r="A147" s="288">
        <v>2012599</v>
      </c>
      <c r="B147" s="292" t="s">
        <v>148</v>
      </c>
      <c r="C147" s="305" t="s">
        <v>52</v>
      </c>
    </row>
    <row r="148" spans="1:3">
      <c r="A148" s="288">
        <v>20126</v>
      </c>
      <c r="B148" s="291" t="s">
        <v>149</v>
      </c>
      <c r="C148" s="290">
        <f>SUM(C149:C153)</f>
        <v>287.1</v>
      </c>
    </row>
    <row r="149" s="171" customFormat="1" spans="1:3">
      <c r="A149" s="288">
        <v>2012601</v>
      </c>
      <c r="B149" s="292" t="s">
        <v>63</v>
      </c>
      <c r="C149" s="305">
        <v>287.1</v>
      </c>
    </row>
    <row r="150" s="171" customFormat="1" spans="1:3">
      <c r="A150" s="288">
        <v>2012602</v>
      </c>
      <c r="B150" s="292" t="s">
        <v>64</v>
      </c>
      <c r="C150" s="305" t="s">
        <v>52</v>
      </c>
    </row>
    <row r="151" s="171" customFormat="1" spans="1:3">
      <c r="A151" s="288">
        <v>2012603</v>
      </c>
      <c r="B151" s="292" t="s">
        <v>65</v>
      </c>
      <c r="C151" s="305" t="s">
        <v>52</v>
      </c>
    </row>
    <row r="152" s="171" customFormat="1" spans="1:3">
      <c r="A152" s="288">
        <v>2012604</v>
      </c>
      <c r="B152" s="292" t="s">
        <v>150</v>
      </c>
      <c r="C152" s="305" t="s">
        <v>52</v>
      </c>
    </row>
    <row r="153" s="171" customFormat="1" spans="1:3">
      <c r="A153" s="288">
        <v>2012699</v>
      </c>
      <c r="B153" s="292" t="s">
        <v>151</v>
      </c>
      <c r="C153" s="305" t="s">
        <v>52</v>
      </c>
    </row>
    <row r="154" spans="1:3">
      <c r="A154" s="288">
        <v>20128</v>
      </c>
      <c r="B154" s="291" t="s">
        <v>152</v>
      </c>
      <c r="C154" s="290">
        <f>SUM(C155:C160)</f>
        <v>0</v>
      </c>
    </row>
    <row r="155" s="171" customFormat="1" spans="1:3">
      <c r="A155" s="288">
        <v>2012801</v>
      </c>
      <c r="B155" s="292" t="s">
        <v>63</v>
      </c>
      <c r="C155" s="305" t="s">
        <v>52</v>
      </c>
    </row>
    <row r="156" s="171" customFormat="1" spans="1:3">
      <c r="A156" s="288">
        <v>2012802</v>
      </c>
      <c r="B156" s="292" t="s">
        <v>64</v>
      </c>
      <c r="C156" s="305" t="s">
        <v>52</v>
      </c>
    </row>
    <row r="157" s="171" customFormat="1" spans="1:3">
      <c r="A157" s="288">
        <v>2012803</v>
      </c>
      <c r="B157" s="292" t="s">
        <v>65</v>
      </c>
      <c r="C157" s="305" t="s">
        <v>52</v>
      </c>
    </row>
    <row r="158" s="171" customFormat="1" spans="1:3">
      <c r="A158" s="288">
        <v>2012804</v>
      </c>
      <c r="B158" s="292" t="s">
        <v>77</v>
      </c>
      <c r="C158" s="305" t="s">
        <v>52</v>
      </c>
    </row>
    <row r="159" s="171" customFormat="1" spans="1:3">
      <c r="A159" s="288">
        <v>2012850</v>
      </c>
      <c r="B159" s="292" t="s">
        <v>72</v>
      </c>
      <c r="C159" s="305" t="s">
        <v>52</v>
      </c>
    </row>
    <row r="160" s="171" customFormat="1" ht="24" spans="1:3">
      <c r="A160" s="288">
        <v>2012899</v>
      </c>
      <c r="B160" s="292" t="s">
        <v>153</v>
      </c>
      <c r="C160" s="305" t="s">
        <v>52</v>
      </c>
    </row>
    <row r="161" spans="1:3">
      <c r="A161" s="288">
        <v>20129</v>
      </c>
      <c r="B161" s="291" t="s">
        <v>154</v>
      </c>
      <c r="C161" s="290">
        <f>SUM(C162:C167)</f>
        <v>319.6</v>
      </c>
    </row>
    <row r="162" s="171" customFormat="1" spans="1:3">
      <c r="A162" s="288">
        <v>2012901</v>
      </c>
      <c r="B162" s="292" t="s">
        <v>63</v>
      </c>
      <c r="C162" s="305">
        <v>160.6</v>
      </c>
    </row>
    <row r="163" s="171" customFormat="1" spans="1:3">
      <c r="A163" s="288">
        <v>2012902</v>
      </c>
      <c r="B163" s="292" t="s">
        <v>64</v>
      </c>
      <c r="C163" s="305">
        <v>18</v>
      </c>
    </row>
    <row r="164" s="171" customFormat="1" spans="1:3">
      <c r="A164" s="288">
        <v>2012903</v>
      </c>
      <c r="B164" s="292" t="s">
        <v>65</v>
      </c>
      <c r="C164" s="305" t="s">
        <v>52</v>
      </c>
    </row>
    <row r="165" s="171" customFormat="1" spans="1:3">
      <c r="A165" s="288">
        <v>2012906</v>
      </c>
      <c r="B165" s="292" t="s">
        <v>155</v>
      </c>
      <c r="C165" s="305">
        <v>1</v>
      </c>
    </row>
    <row r="166" s="171" customFormat="1" spans="1:3">
      <c r="A166" s="288">
        <v>2012950</v>
      </c>
      <c r="B166" s="292" t="s">
        <v>72</v>
      </c>
      <c r="C166" s="305" t="s">
        <v>52</v>
      </c>
    </row>
    <row r="167" s="171" customFormat="1" spans="1:3">
      <c r="A167" s="288">
        <v>2012999</v>
      </c>
      <c r="B167" s="292" t="s">
        <v>156</v>
      </c>
      <c r="C167" s="305">
        <v>140</v>
      </c>
    </row>
    <row r="168" ht="24" spans="1:3">
      <c r="A168" s="288">
        <v>20131</v>
      </c>
      <c r="B168" s="291" t="s">
        <v>157</v>
      </c>
      <c r="C168" s="290">
        <f>SUM(C169:C174)</f>
        <v>1887.6</v>
      </c>
    </row>
    <row r="169" s="171" customFormat="1" spans="1:3">
      <c r="A169" s="288">
        <v>2013101</v>
      </c>
      <c r="B169" s="292" t="s">
        <v>63</v>
      </c>
      <c r="C169" s="305">
        <v>1887.6</v>
      </c>
    </row>
    <row r="170" s="171" customFormat="1" spans="1:3">
      <c r="A170" s="288">
        <v>2013102</v>
      </c>
      <c r="B170" s="292" t="s">
        <v>64</v>
      </c>
      <c r="C170" s="305" t="s">
        <v>52</v>
      </c>
    </row>
    <row r="171" s="171" customFormat="1" spans="1:3">
      <c r="A171" s="288">
        <v>2013103</v>
      </c>
      <c r="B171" s="292" t="s">
        <v>65</v>
      </c>
      <c r="C171" s="305" t="s">
        <v>52</v>
      </c>
    </row>
    <row r="172" s="171" customFormat="1" spans="1:3">
      <c r="A172" s="288">
        <v>2013105</v>
      </c>
      <c r="B172" s="292" t="s">
        <v>158</v>
      </c>
      <c r="C172" s="305" t="s">
        <v>52</v>
      </c>
    </row>
    <row r="173" s="171" customFormat="1" spans="1:3">
      <c r="A173" s="288">
        <v>2013150</v>
      </c>
      <c r="B173" s="292" t="s">
        <v>72</v>
      </c>
      <c r="C173" s="305" t="s">
        <v>52</v>
      </c>
    </row>
    <row r="174" s="171" customFormat="1" ht="24" spans="1:3">
      <c r="A174" s="288">
        <v>2013199</v>
      </c>
      <c r="B174" s="292" t="s">
        <v>159</v>
      </c>
      <c r="C174" s="305" t="s">
        <v>52</v>
      </c>
    </row>
    <row r="175" spans="1:3">
      <c r="A175" s="288">
        <v>20132</v>
      </c>
      <c r="B175" s="291" t="s">
        <v>160</v>
      </c>
      <c r="C175" s="290">
        <f>SUM(C176:C181)</f>
        <v>2231.7</v>
      </c>
    </row>
    <row r="176" s="171" customFormat="1" spans="1:3">
      <c r="A176" s="288">
        <v>2013201</v>
      </c>
      <c r="B176" s="292" t="s">
        <v>63</v>
      </c>
      <c r="C176" s="305">
        <v>799.7</v>
      </c>
    </row>
    <row r="177" s="171" customFormat="1" spans="1:3">
      <c r="A177" s="288">
        <v>2013202</v>
      </c>
      <c r="B177" s="292" t="s">
        <v>64</v>
      </c>
      <c r="C177" s="305" t="s">
        <v>52</v>
      </c>
    </row>
    <row r="178" s="171" customFormat="1" spans="1:3">
      <c r="A178" s="288">
        <v>2013203</v>
      </c>
      <c r="B178" s="292" t="s">
        <v>65</v>
      </c>
      <c r="C178" s="305" t="s">
        <v>52</v>
      </c>
    </row>
    <row r="179" s="171" customFormat="1" spans="1:3">
      <c r="A179" s="288">
        <v>2013204</v>
      </c>
      <c r="B179" s="292" t="s">
        <v>161</v>
      </c>
      <c r="C179" s="305" t="s">
        <v>52</v>
      </c>
    </row>
    <row r="180" s="171" customFormat="1" spans="1:3">
      <c r="A180" s="288">
        <v>2013250</v>
      </c>
      <c r="B180" s="292" t="s">
        <v>72</v>
      </c>
      <c r="C180" s="305" t="s">
        <v>52</v>
      </c>
    </row>
    <row r="181" s="171" customFormat="1" spans="1:3">
      <c r="A181" s="288">
        <v>2013299</v>
      </c>
      <c r="B181" s="292" t="s">
        <v>162</v>
      </c>
      <c r="C181" s="305">
        <v>1432</v>
      </c>
    </row>
    <row r="182" spans="1:3">
      <c r="A182" s="288">
        <v>20133</v>
      </c>
      <c r="B182" s="291" t="s">
        <v>163</v>
      </c>
      <c r="C182" s="290">
        <f>SUM(C183:C188)</f>
        <v>719.4</v>
      </c>
    </row>
    <row r="183" s="171" customFormat="1" spans="1:3">
      <c r="A183" s="288">
        <v>2013301</v>
      </c>
      <c r="B183" s="292" t="s">
        <v>63</v>
      </c>
      <c r="C183" s="305">
        <v>686.4</v>
      </c>
    </row>
    <row r="184" s="171" customFormat="1" spans="1:3">
      <c r="A184" s="288">
        <v>2013302</v>
      </c>
      <c r="B184" s="292" t="s">
        <v>64</v>
      </c>
      <c r="C184" s="305" t="s">
        <v>52</v>
      </c>
    </row>
    <row r="185" s="171" customFormat="1" spans="1:3">
      <c r="A185" s="288">
        <v>2013303</v>
      </c>
      <c r="B185" s="292" t="s">
        <v>65</v>
      </c>
      <c r="C185" s="305" t="s">
        <v>52</v>
      </c>
    </row>
    <row r="186" s="171" customFormat="1" spans="1:3">
      <c r="A186" s="288">
        <v>2013304</v>
      </c>
      <c r="B186" s="292" t="s">
        <v>164</v>
      </c>
      <c r="C186" s="305" t="s">
        <v>52</v>
      </c>
    </row>
    <row r="187" s="171" customFormat="1" spans="1:3">
      <c r="A187" s="288">
        <v>2013350</v>
      </c>
      <c r="B187" s="292" t="s">
        <v>72</v>
      </c>
      <c r="C187" s="305" t="s">
        <v>52</v>
      </c>
    </row>
    <row r="188" s="171" customFormat="1" spans="1:3">
      <c r="A188" s="288">
        <v>2013399</v>
      </c>
      <c r="B188" s="292" t="s">
        <v>165</v>
      </c>
      <c r="C188" s="305">
        <v>33</v>
      </c>
    </row>
    <row r="189" spans="1:3">
      <c r="A189" s="288">
        <v>20134</v>
      </c>
      <c r="B189" s="291" t="s">
        <v>166</v>
      </c>
      <c r="C189" s="290">
        <f>SUM(C190:C196)</f>
        <v>13</v>
      </c>
    </row>
    <row r="190" s="171" customFormat="1" spans="1:3">
      <c r="A190" s="288">
        <v>2013401</v>
      </c>
      <c r="B190" s="292" t="s">
        <v>63</v>
      </c>
      <c r="C190" s="305">
        <v>11</v>
      </c>
    </row>
    <row r="191" s="171" customFormat="1" spans="1:3">
      <c r="A191" s="288">
        <v>2013402</v>
      </c>
      <c r="B191" s="292" t="s">
        <v>64</v>
      </c>
      <c r="C191" s="305" t="s">
        <v>52</v>
      </c>
    </row>
    <row r="192" s="171" customFormat="1" spans="1:3">
      <c r="A192" s="288">
        <v>2013403</v>
      </c>
      <c r="B192" s="292" t="s">
        <v>65</v>
      </c>
      <c r="C192" s="305" t="s">
        <v>52</v>
      </c>
    </row>
    <row r="193" s="171" customFormat="1" spans="1:3">
      <c r="A193" s="288">
        <v>2013404</v>
      </c>
      <c r="B193" s="292" t="s">
        <v>167</v>
      </c>
      <c r="C193" s="305">
        <v>2</v>
      </c>
    </row>
    <row r="194" s="171" customFormat="1" spans="1:3">
      <c r="A194" s="288">
        <v>2013405</v>
      </c>
      <c r="B194" s="292" t="s">
        <v>168</v>
      </c>
      <c r="C194" s="305" t="s">
        <v>52</v>
      </c>
    </row>
    <row r="195" s="171" customFormat="1" spans="1:3">
      <c r="A195" s="288">
        <v>2013450</v>
      </c>
      <c r="B195" s="292" t="s">
        <v>72</v>
      </c>
      <c r="C195" s="305" t="s">
        <v>52</v>
      </c>
    </row>
    <row r="196" s="171" customFormat="1" spans="1:3">
      <c r="A196" s="288">
        <v>2013499</v>
      </c>
      <c r="B196" s="292" t="s">
        <v>169</v>
      </c>
      <c r="C196" s="305" t="s">
        <v>52</v>
      </c>
    </row>
    <row r="197" spans="1:3">
      <c r="A197" s="288">
        <v>20135</v>
      </c>
      <c r="B197" s="291" t="s">
        <v>170</v>
      </c>
      <c r="C197" s="290">
        <v>0</v>
      </c>
    </row>
    <row r="198" s="171" customFormat="1" spans="1:3">
      <c r="A198" s="288">
        <v>2013501</v>
      </c>
      <c r="B198" s="292" t="s">
        <v>63</v>
      </c>
      <c r="C198" s="305" t="s">
        <v>52</v>
      </c>
    </row>
    <row r="199" s="171" customFormat="1" spans="1:3">
      <c r="A199" s="288">
        <v>2013502</v>
      </c>
      <c r="B199" s="292" t="s">
        <v>64</v>
      </c>
      <c r="C199" s="305" t="s">
        <v>52</v>
      </c>
    </row>
    <row r="200" s="171" customFormat="1" spans="1:3">
      <c r="A200" s="288">
        <v>2013503</v>
      </c>
      <c r="B200" s="292" t="s">
        <v>65</v>
      </c>
      <c r="C200" s="305" t="s">
        <v>52</v>
      </c>
    </row>
    <row r="201" s="171" customFormat="1" spans="1:3">
      <c r="A201" s="288">
        <v>2013550</v>
      </c>
      <c r="B201" s="292" t="s">
        <v>72</v>
      </c>
      <c r="C201" s="305" t="s">
        <v>52</v>
      </c>
    </row>
    <row r="202" s="171" customFormat="1" spans="1:3">
      <c r="A202" s="288">
        <v>2013599</v>
      </c>
      <c r="B202" s="292" t="s">
        <v>171</v>
      </c>
      <c r="C202" s="305" t="s">
        <v>52</v>
      </c>
    </row>
    <row r="203" spans="1:3">
      <c r="A203" s="288">
        <v>20136</v>
      </c>
      <c r="B203" s="291" t="s">
        <v>172</v>
      </c>
      <c r="C203" s="290">
        <f>SUM(C204:C208)</f>
        <v>7</v>
      </c>
    </row>
    <row r="204" s="171" customFormat="1" spans="1:3">
      <c r="A204" s="288">
        <v>2013601</v>
      </c>
      <c r="B204" s="292" t="s">
        <v>63</v>
      </c>
      <c r="C204" s="305" t="s">
        <v>52</v>
      </c>
    </row>
    <row r="205" s="171" customFormat="1" spans="1:3">
      <c r="A205" s="288">
        <v>2013602</v>
      </c>
      <c r="B205" s="292" t="s">
        <v>64</v>
      </c>
      <c r="C205" s="305">
        <v>7</v>
      </c>
    </row>
    <row r="206" s="171" customFormat="1" spans="1:3">
      <c r="A206" s="288">
        <v>2013603</v>
      </c>
      <c r="B206" s="292" t="s">
        <v>65</v>
      </c>
      <c r="C206" s="305" t="s">
        <v>52</v>
      </c>
    </row>
    <row r="207" s="171" customFormat="1" spans="1:3">
      <c r="A207" s="288">
        <v>2013650</v>
      </c>
      <c r="B207" s="292" t="s">
        <v>72</v>
      </c>
      <c r="C207" s="305" t="s">
        <v>52</v>
      </c>
    </row>
    <row r="208" s="171" customFormat="1" spans="1:3">
      <c r="A208" s="288">
        <v>2013699</v>
      </c>
      <c r="B208" s="292" t="s">
        <v>173</v>
      </c>
      <c r="C208" s="305" t="s">
        <v>52</v>
      </c>
    </row>
    <row r="209" spans="1:3">
      <c r="A209" s="288">
        <v>20137</v>
      </c>
      <c r="B209" s="291" t="s">
        <v>174</v>
      </c>
      <c r="C209" s="290">
        <v>0</v>
      </c>
    </row>
    <row r="210" s="171" customFormat="1" spans="1:3">
      <c r="A210" s="288">
        <v>2013701</v>
      </c>
      <c r="B210" s="292" t="s">
        <v>63</v>
      </c>
      <c r="C210" s="305" t="s">
        <v>52</v>
      </c>
    </row>
    <row r="211" s="171" customFormat="1" spans="1:3">
      <c r="A211" s="288">
        <v>2013702</v>
      </c>
      <c r="B211" s="292" t="s">
        <v>64</v>
      </c>
      <c r="C211" s="305" t="s">
        <v>52</v>
      </c>
    </row>
    <row r="212" s="171" customFormat="1" spans="1:3">
      <c r="A212" s="288">
        <v>2013703</v>
      </c>
      <c r="B212" s="292" t="s">
        <v>65</v>
      </c>
      <c r="C212" s="305" t="s">
        <v>52</v>
      </c>
    </row>
    <row r="213" s="171" customFormat="1" spans="1:3">
      <c r="A213" s="288">
        <v>2013704</v>
      </c>
      <c r="B213" s="292" t="s">
        <v>175</v>
      </c>
      <c r="C213" s="305" t="s">
        <v>52</v>
      </c>
    </row>
    <row r="214" s="171" customFormat="1" spans="1:3">
      <c r="A214" s="288">
        <v>2013750</v>
      </c>
      <c r="B214" s="292" t="s">
        <v>72</v>
      </c>
      <c r="C214" s="305" t="s">
        <v>52</v>
      </c>
    </row>
    <row r="215" s="171" customFormat="1" spans="1:3">
      <c r="A215" s="288">
        <v>2013799</v>
      </c>
      <c r="B215" s="292" t="s">
        <v>176</v>
      </c>
      <c r="C215" s="305" t="s">
        <v>52</v>
      </c>
    </row>
    <row r="216" spans="1:3">
      <c r="A216" s="288">
        <v>20138</v>
      </c>
      <c r="B216" s="291" t="s">
        <v>177</v>
      </c>
      <c r="C216" s="290">
        <f>SUM(C217:C230)</f>
        <v>1281.1</v>
      </c>
    </row>
    <row r="217" s="171" customFormat="1" spans="1:3">
      <c r="A217" s="288">
        <v>2013801</v>
      </c>
      <c r="B217" s="292" t="s">
        <v>63</v>
      </c>
      <c r="C217" s="305">
        <v>1189.1</v>
      </c>
    </row>
    <row r="218" s="171" customFormat="1" spans="1:3">
      <c r="A218" s="288">
        <v>2013802</v>
      </c>
      <c r="B218" s="292" t="s">
        <v>64</v>
      </c>
      <c r="C218" s="305" t="s">
        <v>52</v>
      </c>
    </row>
    <row r="219" s="171" customFormat="1" spans="1:3">
      <c r="A219" s="288">
        <v>2013803</v>
      </c>
      <c r="B219" s="292" t="s">
        <v>65</v>
      </c>
      <c r="C219" s="305" t="s">
        <v>52</v>
      </c>
    </row>
    <row r="220" s="171" customFormat="1" spans="1:3">
      <c r="A220" s="288">
        <v>2013804</v>
      </c>
      <c r="B220" s="292" t="s">
        <v>178</v>
      </c>
      <c r="C220" s="305">
        <v>5</v>
      </c>
    </row>
    <row r="221" s="171" customFormat="1" spans="1:3">
      <c r="A221" s="288">
        <v>2013805</v>
      </c>
      <c r="B221" s="292" t="s">
        <v>179</v>
      </c>
      <c r="C221" s="305">
        <v>77</v>
      </c>
    </row>
    <row r="222" s="171" customFormat="1" spans="1:3">
      <c r="A222" s="288">
        <v>2013808</v>
      </c>
      <c r="B222" s="292" t="s">
        <v>104</v>
      </c>
      <c r="C222" s="305" t="s">
        <v>52</v>
      </c>
    </row>
    <row r="223" s="171" customFormat="1" spans="1:3">
      <c r="A223" s="288">
        <v>2013810</v>
      </c>
      <c r="B223" s="292" t="s">
        <v>180</v>
      </c>
      <c r="C223" s="305" t="s">
        <v>52</v>
      </c>
    </row>
    <row r="224" s="171" customFormat="1" spans="1:3">
      <c r="A224" s="288">
        <v>2013812</v>
      </c>
      <c r="B224" s="292" t="s">
        <v>181</v>
      </c>
      <c r="C224" s="305" t="s">
        <v>52</v>
      </c>
    </row>
    <row r="225" s="171" customFormat="1" spans="1:3">
      <c r="A225" s="288">
        <v>2013813</v>
      </c>
      <c r="B225" s="292" t="s">
        <v>182</v>
      </c>
      <c r="C225" s="305" t="s">
        <v>52</v>
      </c>
    </row>
    <row r="226" s="171" customFormat="1" spans="1:3">
      <c r="A226" s="288">
        <v>2013814</v>
      </c>
      <c r="B226" s="292" t="s">
        <v>183</v>
      </c>
      <c r="C226" s="305" t="s">
        <v>52</v>
      </c>
    </row>
    <row r="227" s="171" customFormat="1" spans="1:3">
      <c r="A227" s="288">
        <v>2013815</v>
      </c>
      <c r="B227" s="292" t="s">
        <v>184</v>
      </c>
      <c r="C227" s="305" t="s">
        <v>52</v>
      </c>
    </row>
    <row r="228" s="171" customFormat="1" spans="1:3">
      <c r="A228" s="288">
        <v>2013816</v>
      </c>
      <c r="B228" s="292" t="s">
        <v>185</v>
      </c>
      <c r="C228" s="305" t="s">
        <v>52</v>
      </c>
    </row>
    <row r="229" s="171" customFormat="1" spans="1:3">
      <c r="A229" s="288">
        <v>2013850</v>
      </c>
      <c r="B229" s="292" t="s">
        <v>72</v>
      </c>
      <c r="C229" s="305" t="s">
        <v>52</v>
      </c>
    </row>
    <row r="230" s="171" customFormat="1" spans="1:3">
      <c r="A230" s="288">
        <v>2013899</v>
      </c>
      <c r="B230" s="292" t="s">
        <v>186</v>
      </c>
      <c r="C230" s="305">
        <v>10</v>
      </c>
    </row>
    <row r="231" spans="1:3">
      <c r="A231" s="288">
        <v>20139</v>
      </c>
      <c r="B231" s="291" t="s">
        <v>187</v>
      </c>
      <c r="C231" s="290">
        <f>SUM(C232:C233)</f>
        <v>94.8</v>
      </c>
    </row>
    <row r="232" s="171" customFormat="1" spans="1:3">
      <c r="A232" s="288">
        <v>2013901</v>
      </c>
      <c r="B232" s="295" t="s">
        <v>63</v>
      </c>
      <c r="C232" s="305">
        <v>74.8</v>
      </c>
    </row>
    <row r="233" s="171" customFormat="1" spans="1:3">
      <c r="A233" s="288">
        <v>2013904</v>
      </c>
      <c r="B233" s="292" t="s">
        <v>175</v>
      </c>
      <c r="C233" s="305">
        <v>20</v>
      </c>
    </row>
    <row r="234" spans="1:3">
      <c r="A234" s="288">
        <v>20140</v>
      </c>
      <c r="B234" s="291" t="s">
        <v>188</v>
      </c>
      <c r="C234" s="290">
        <f>SUM(C235:C242)</f>
        <v>63</v>
      </c>
    </row>
    <row r="235" s="171" customFormat="1" spans="1:3">
      <c r="A235" s="296">
        <v>2014004</v>
      </c>
      <c r="B235" s="295" t="s">
        <v>189</v>
      </c>
      <c r="C235" s="305">
        <v>8</v>
      </c>
    </row>
    <row r="236" s="171" customFormat="1" spans="1:3">
      <c r="A236" s="296">
        <v>2014099</v>
      </c>
      <c r="B236" s="295" t="s">
        <v>190</v>
      </c>
      <c r="C236" s="305">
        <v>55</v>
      </c>
    </row>
    <row r="237" spans="1:3">
      <c r="A237" s="296">
        <v>20141</v>
      </c>
      <c r="B237" s="297" t="s">
        <v>191</v>
      </c>
      <c r="C237" s="290"/>
    </row>
    <row r="238" s="171" customFormat="1" spans="1:3">
      <c r="A238" s="296">
        <v>2014101</v>
      </c>
      <c r="B238" s="295" t="s">
        <v>63</v>
      </c>
      <c r="C238" s="305" t="s">
        <v>52</v>
      </c>
    </row>
    <row r="239" s="171" customFormat="1" spans="1:3">
      <c r="A239" s="296">
        <v>2014102</v>
      </c>
      <c r="B239" s="295" t="s">
        <v>64</v>
      </c>
      <c r="C239" s="305" t="s">
        <v>52</v>
      </c>
    </row>
    <row r="240" s="171" customFormat="1" spans="1:3">
      <c r="A240" s="296">
        <v>2014103</v>
      </c>
      <c r="B240" s="295" t="s">
        <v>65</v>
      </c>
      <c r="C240" s="305" t="s">
        <v>52</v>
      </c>
    </row>
    <row r="241" s="171" customFormat="1" spans="1:3">
      <c r="A241" s="296">
        <v>2014150</v>
      </c>
      <c r="B241" s="295" t="s">
        <v>72</v>
      </c>
      <c r="C241" s="305" t="s">
        <v>52</v>
      </c>
    </row>
    <row r="242" s="171" customFormat="1" spans="1:3">
      <c r="A242" s="296">
        <v>2014199</v>
      </c>
      <c r="B242" s="295" t="s">
        <v>192</v>
      </c>
      <c r="C242" s="305" t="s">
        <v>52</v>
      </c>
    </row>
    <row r="243" spans="1:3">
      <c r="A243" s="288">
        <v>20199</v>
      </c>
      <c r="B243" s="291" t="s">
        <v>193</v>
      </c>
      <c r="C243" s="290">
        <f>SUM(C244:C245)</f>
        <v>39</v>
      </c>
    </row>
    <row r="244" s="171" customFormat="1" spans="1:3">
      <c r="A244" s="288">
        <v>2019901</v>
      </c>
      <c r="B244" s="292" t="s">
        <v>194</v>
      </c>
      <c r="C244" s="305" t="str">
        <f>VLOOKUP(A244,'[1]2025年一般预算支出（按功能分类）'!$A$9:$C$1267,3,FALSE)</f>
        <v/>
      </c>
    </row>
    <row r="245" s="171" customFormat="1" spans="1:3">
      <c r="A245" s="288">
        <v>2019999</v>
      </c>
      <c r="B245" s="292" t="s">
        <v>195</v>
      </c>
      <c r="C245" s="305">
        <v>39</v>
      </c>
    </row>
    <row r="246" s="171" customFormat="1" spans="1:3">
      <c r="A246" s="288">
        <v>202</v>
      </c>
      <c r="B246" s="289" t="s">
        <v>196</v>
      </c>
      <c r="C246" s="306">
        <v>0</v>
      </c>
    </row>
    <row r="247" spans="1:3">
      <c r="A247" s="288">
        <v>20201</v>
      </c>
      <c r="B247" s="291" t="s">
        <v>197</v>
      </c>
      <c r="C247" s="290">
        <f>SUM(C248:C253)</f>
        <v>0</v>
      </c>
    </row>
    <row r="248" s="171" customFormat="1" spans="1:3">
      <c r="A248" s="288">
        <v>2020101</v>
      </c>
      <c r="B248" s="292" t="s">
        <v>63</v>
      </c>
      <c r="C248" s="305"/>
    </row>
    <row r="249" s="171" customFormat="1" spans="1:3">
      <c r="A249" s="288">
        <v>2020102</v>
      </c>
      <c r="B249" s="292" t="s">
        <v>64</v>
      </c>
      <c r="C249" s="305"/>
    </row>
    <row r="250" s="171" customFormat="1" spans="1:3">
      <c r="A250" s="288">
        <v>2020103</v>
      </c>
      <c r="B250" s="292" t="s">
        <v>65</v>
      </c>
      <c r="C250" s="305"/>
    </row>
    <row r="251" s="171" customFormat="1" spans="1:3">
      <c r="A251" s="288">
        <v>2020104</v>
      </c>
      <c r="B251" s="292" t="s">
        <v>158</v>
      </c>
      <c r="C251" s="305"/>
    </row>
    <row r="252" s="171" customFormat="1" spans="1:3">
      <c r="A252" s="288">
        <v>2020150</v>
      </c>
      <c r="B252" s="292" t="s">
        <v>72</v>
      </c>
      <c r="C252" s="305"/>
    </row>
    <row r="253" s="171" customFormat="1" spans="1:3">
      <c r="A253" s="288">
        <v>2020199</v>
      </c>
      <c r="B253" s="292" t="s">
        <v>198</v>
      </c>
      <c r="C253" s="305"/>
    </row>
    <row r="254" spans="1:3">
      <c r="A254" s="288">
        <v>20202</v>
      </c>
      <c r="B254" s="291" t="s">
        <v>199</v>
      </c>
      <c r="C254" s="290">
        <v>0</v>
      </c>
    </row>
    <row r="255" s="171" customFormat="1" spans="1:3">
      <c r="A255" s="288">
        <v>2020201</v>
      </c>
      <c r="B255" s="292" t="s">
        <v>200</v>
      </c>
      <c r="C255" s="305"/>
    </row>
    <row r="256" s="171" customFormat="1" spans="1:3">
      <c r="A256" s="288">
        <v>2020202</v>
      </c>
      <c r="B256" s="292" t="s">
        <v>201</v>
      </c>
      <c r="C256" s="305"/>
    </row>
    <row r="257" spans="1:3">
      <c r="A257" s="288">
        <v>20203</v>
      </c>
      <c r="B257" s="291" t="s">
        <v>202</v>
      </c>
      <c r="C257" s="290">
        <v>0</v>
      </c>
    </row>
    <row r="258" s="171" customFormat="1" spans="1:3">
      <c r="A258" s="288">
        <v>2020304</v>
      </c>
      <c r="B258" s="292" t="s">
        <v>203</v>
      </c>
      <c r="C258" s="305"/>
    </row>
    <row r="259" s="171" customFormat="1" spans="1:3">
      <c r="A259" s="288">
        <v>2020306</v>
      </c>
      <c r="B259" s="292" t="s">
        <v>204</v>
      </c>
      <c r="C259" s="305"/>
    </row>
    <row r="260" spans="1:3">
      <c r="A260" s="288">
        <v>20204</v>
      </c>
      <c r="B260" s="291" t="s">
        <v>205</v>
      </c>
      <c r="C260" s="290">
        <v>0</v>
      </c>
    </row>
    <row r="261" s="171" customFormat="1" spans="1:3">
      <c r="A261" s="288">
        <v>2020401</v>
      </c>
      <c r="B261" s="292" t="s">
        <v>206</v>
      </c>
      <c r="C261" s="305"/>
    </row>
    <row r="262" s="171" customFormat="1" spans="1:3">
      <c r="A262" s="288">
        <v>2020402</v>
      </c>
      <c r="B262" s="292" t="s">
        <v>207</v>
      </c>
      <c r="C262" s="305"/>
    </row>
    <row r="263" s="171" customFormat="1" spans="1:3">
      <c r="A263" s="288">
        <v>2020403</v>
      </c>
      <c r="B263" s="292" t="s">
        <v>208</v>
      </c>
      <c r="C263" s="305"/>
    </row>
    <row r="264" s="171" customFormat="1" spans="1:3">
      <c r="A264" s="288">
        <v>2020404</v>
      </c>
      <c r="B264" s="292" t="s">
        <v>209</v>
      </c>
      <c r="C264" s="305"/>
    </row>
    <row r="265" s="171" customFormat="1" spans="1:3">
      <c r="A265" s="288">
        <v>2020499</v>
      </c>
      <c r="B265" s="292" t="s">
        <v>210</v>
      </c>
      <c r="C265" s="305"/>
    </row>
    <row r="266" spans="1:3">
      <c r="A266" s="288">
        <v>20205</v>
      </c>
      <c r="B266" s="291" t="s">
        <v>211</v>
      </c>
      <c r="C266" s="290">
        <v>0</v>
      </c>
    </row>
    <row r="267" s="171" customFormat="1" spans="1:3">
      <c r="A267" s="288">
        <v>2020503</v>
      </c>
      <c r="B267" s="292" t="s">
        <v>212</v>
      </c>
      <c r="C267" s="305"/>
    </row>
    <row r="268" s="171" customFormat="1" spans="1:3">
      <c r="A268" s="288">
        <v>2020504</v>
      </c>
      <c r="B268" s="292" t="s">
        <v>213</v>
      </c>
      <c r="C268" s="305"/>
    </row>
    <row r="269" s="171" customFormat="1" spans="1:3">
      <c r="A269" s="288">
        <v>2020505</v>
      </c>
      <c r="B269" s="292" t="s">
        <v>214</v>
      </c>
      <c r="C269" s="305"/>
    </row>
    <row r="270" s="171" customFormat="1" spans="1:3">
      <c r="A270" s="288">
        <v>2020599</v>
      </c>
      <c r="B270" s="292" t="s">
        <v>215</v>
      </c>
      <c r="C270" s="305"/>
    </row>
    <row r="271" spans="1:3">
      <c r="A271" s="288">
        <v>20206</v>
      </c>
      <c r="B271" s="291" t="s">
        <v>216</v>
      </c>
      <c r="C271" s="290">
        <v>0</v>
      </c>
    </row>
    <row r="272" s="171" customFormat="1" spans="1:3">
      <c r="A272" s="288">
        <v>2020601</v>
      </c>
      <c r="B272" s="292" t="s">
        <v>217</v>
      </c>
      <c r="C272" s="305"/>
    </row>
    <row r="273" spans="1:3">
      <c r="A273" s="288">
        <v>20207</v>
      </c>
      <c r="B273" s="291" t="s">
        <v>218</v>
      </c>
      <c r="C273" s="290">
        <v>0</v>
      </c>
    </row>
    <row r="274" s="171" customFormat="1" spans="1:3">
      <c r="A274" s="288">
        <v>2020701</v>
      </c>
      <c r="B274" s="292" t="s">
        <v>219</v>
      </c>
      <c r="C274" s="305"/>
    </row>
    <row r="275" s="171" customFormat="1" spans="1:3">
      <c r="A275" s="288">
        <v>2020702</v>
      </c>
      <c r="B275" s="292" t="s">
        <v>220</v>
      </c>
      <c r="C275" s="305"/>
    </row>
    <row r="276" s="171" customFormat="1" spans="1:3">
      <c r="A276" s="288">
        <v>2020703</v>
      </c>
      <c r="B276" s="292" t="s">
        <v>221</v>
      </c>
      <c r="C276" s="305"/>
    </row>
    <row r="277" s="171" customFormat="1" spans="1:3">
      <c r="A277" s="288">
        <v>2020799</v>
      </c>
      <c r="B277" s="292" t="s">
        <v>222</v>
      </c>
      <c r="C277" s="305"/>
    </row>
    <row r="278" spans="1:3">
      <c r="A278" s="288">
        <v>20208</v>
      </c>
      <c r="B278" s="291" t="s">
        <v>223</v>
      </c>
      <c r="C278" s="290">
        <v>0</v>
      </c>
    </row>
    <row r="279" s="171" customFormat="1" spans="1:3">
      <c r="A279" s="288">
        <v>2020801</v>
      </c>
      <c r="B279" s="292" t="s">
        <v>63</v>
      </c>
      <c r="C279" s="305"/>
    </row>
    <row r="280" s="171" customFormat="1" spans="1:3">
      <c r="A280" s="288">
        <v>2020802</v>
      </c>
      <c r="B280" s="292" t="s">
        <v>64</v>
      </c>
      <c r="C280" s="305"/>
    </row>
    <row r="281" s="171" customFormat="1" spans="1:3">
      <c r="A281" s="288">
        <v>2020803</v>
      </c>
      <c r="B281" s="292" t="s">
        <v>65</v>
      </c>
      <c r="C281" s="305"/>
    </row>
    <row r="282" s="171" customFormat="1" spans="1:3">
      <c r="A282" s="288">
        <v>2020850</v>
      </c>
      <c r="B282" s="292" t="s">
        <v>72</v>
      </c>
      <c r="C282" s="305"/>
    </row>
    <row r="283" s="171" customFormat="1" spans="1:3">
      <c r="A283" s="288">
        <v>2020899</v>
      </c>
      <c r="B283" s="292" t="s">
        <v>224</v>
      </c>
      <c r="C283" s="305"/>
    </row>
    <row r="284" spans="1:3">
      <c r="A284" s="288">
        <v>20299</v>
      </c>
      <c r="B284" s="291" t="s">
        <v>225</v>
      </c>
      <c r="C284" s="290">
        <v>0</v>
      </c>
    </row>
    <row r="285" s="171" customFormat="1" spans="1:3">
      <c r="A285" s="288">
        <v>2029999</v>
      </c>
      <c r="B285" s="291" t="s">
        <v>226</v>
      </c>
      <c r="C285" s="305"/>
    </row>
    <row r="286" s="171" customFormat="1" spans="1:3">
      <c r="A286" s="288">
        <v>203</v>
      </c>
      <c r="B286" s="289" t="s">
        <v>227</v>
      </c>
      <c r="C286" s="306"/>
    </row>
    <row r="287" spans="1:3">
      <c r="A287" s="288">
        <v>20301</v>
      </c>
      <c r="B287" s="291" t="s">
        <v>228</v>
      </c>
      <c r="C287" s="290"/>
    </row>
    <row r="288" s="171" customFormat="1" spans="1:3">
      <c r="A288" s="288">
        <v>2030101</v>
      </c>
      <c r="B288" s="292" t="s">
        <v>229</v>
      </c>
      <c r="C288" s="305"/>
    </row>
    <row r="289" spans="1:3">
      <c r="A289" s="288">
        <v>20304</v>
      </c>
      <c r="B289" s="291" t="s">
        <v>230</v>
      </c>
      <c r="C289" s="290">
        <v>0</v>
      </c>
    </row>
    <row r="290" s="171" customFormat="1" spans="1:3">
      <c r="A290" s="288">
        <v>2030401</v>
      </c>
      <c r="B290" s="292" t="s">
        <v>231</v>
      </c>
      <c r="C290" s="305"/>
    </row>
    <row r="291" spans="1:3">
      <c r="A291" s="288">
        <v>20305</v>
      </c>
      <c r="B291" s="291" t="s">
        <v>232</v>
      </c>
      <c r="C291" s="290">
        <v>0</v>
      </c>
    </row>
    <row r="292" s="171" customFormat="1" spans="1:3">
      <c r="A292" s="288">
        <v>2030501</v>
      </c>
      <c r="B292" s="292" t="s">
        <v>233</v>
      </c>
      <c r="C292" s="305"/>
    </row>
    <row r="293" spans="1:3">
      <c r="A293" s="288">
        <v>20306</v>
      </c>
      <c r="B293" s="291" t="s">
        <v>234</v>
      </c>
      <c r="C293" s="290">
        <v>0</v>
      </c>
    </row>
    <row r="294" s="171" customFormat="1" spans="1:3">
      <c r="A294" s="288">
        <v>2030601</v>
      </c>
      <c r="B294" s="292" t="s">
        <v>235</v>
      </c>
      <c r="C294" s="305" t="str">
        <f>VLOOKUP(A294,'[1]2025年一般预算支出（按功能分类）'!$A$9:$C$1267,3,FALSE)</f>
        <v/>
      </c>
    </row>
    <row r="295" s="171" customFormat="1" spans="1:3">
      <c r="A295" s="288">
        <v>2030602</v>
      </c>
      <c r="B295" s="292" t="s">
        <v>236</v>
      </c>
      <c r="C295" s="305" t="str">
        <f>VLOOKUP(A295,'[1]2025年一般预算支出（按功能分类）'!$A$9:$C$1267,3,FALSE)</f>
        <v/>
      </c>
    </row>
    <row r="296" s="171" customFormat="1" spans="1:3">
      <c r="A296" s="288">
        <v>2030603</v>
      </c>
      <c r="B296" s="292" t="s">
        <v>237</v>
      </c>
      <c r="C296" s="305" t="str">
        <f>VLOOKUP(A296,'[1]2025年一般预算支出（按功能分类）'!$A$9:$C$1267,3,FALSE)</f>
        <v/>
      </c>
    </row>
    <row r="297" s="171" customFormat="1" spans="1:3">
      <c r="A297" s="288">
        <v>2030604</v>
      </c>
      <c r="B297" s="292" t="s">
        <v>238</v>
      </c>
      <c r="C297" s="305" t="str">
        <f>VLOOKUP(A297,'[1]2025年一般预算支出（按功能分类）'!$A$9:$C$1267,3,FALSE)</f>
        <v/>
      </c>
    </row>
    <row r="298" s="171" customFormat="1" spans="1:3">
      <c r="A298" s="288">
        <v>2030605</v>
      </c>
      <c r="B298" s="292" t="s">
        <v>239</v>
      </c>
      <c r="C298" s="305"/>
    </row>
    <row r="299" s="171" customFormat="1" spans="1:3">
      <c r="A299" s="288">
        <v>2030606</v>
      </c>
      <c r="B299" s="292" t="s">
        <v>240</v>
      </c>
      <c r="C299" s="305"/>
    </row>
    <row r="300" s="171" customFormat="1" spans="1:3">
      <c r="A300" s="288">
        <v>2030607</v>
      </c>
      <c r="B300" s="292" t="s">
        <v>241</v>
      </c>
      <c r="C300" s="305" t="str">
        <f>VLOOKUP(A300,'[1]2025年一般预算支出（按功能分类）'!$A$9:$C$1267,3,FALSE)</f>
        <v/>
      </c>
    </row>
    <row r="301" s="171" customFormat="1" spans="1:3">
      <c r="A301" s="288">
        <v>2030608</v>
      </c>
      <c r="B301" s="292" t="s">
        <v>242</v>
      </c>
      <c r="C301" s="305" t="str">
        <f>VLOOKUP(A301,'[1]2025年一般预算支出（按功能分类）'!$A$9:$C$1267,3,FALSE)</f>
        <v/>
      </c>
    </row>
    <row r="302" s="171" customFormat="1" spans="1:3">
      <c r="A302" s="288">
        <v>2030699</v>
      </c>
      <c r="B302" s="292" t="s">
        <v>243</v>
      </c>
      <c r="C302" s="305" t="str">
        <f>VLOOKUP(A302,'[1]2025年一般预算支出（按功能分类）'!$A$9:$C$1267,3,FALSE)</f>
        <v/>
      </c>
    </row>
    <row r="303" spans="1:3">
      <c r="A303" s="288">
        <v>20399</v>
      </c>
      <c r="B303" s="291" t="s">
        <v>244</v>
      </c>
      <c r="C303" s="290">
        <v>0</v>
      </c>
    </row>
    <row r="304" s="171" customFormat="1" spans="1:3">
      <c r="A304" s="288">
        <v>2039999</v>
      </c>
      <c r="B304" s="292" t="s">
        <v>245</v>
      </c>
      <c r="C304" s="305"/>
    </row>
    <row r="305" s="171" customFormat="1" spans="1:3">
      <c r="A305" s="288">
        <v>204</v>
      </c>
      <c r="B305" s="289" t="s">
        <v>246</v>
      </c>
      <c r="C305" s="307">
        <f>C306+C309+C320+C327+C335+C344+C358+C368+C378+C386+C392</f>
        <v>14265.2</v>
      </c>
    </row>
    <row r="306" spans="1:3">
      <c r="A306" s="288">
        <v>20401</v>
      </c>
      <c r="B306" s="291" t="s">
        <v>247</v>
      </c>
      <c r="C306" s="290">
        <f>SUM(C307:C308)</f>
        <v>59</v>
      </c>
    </row>
    <row r="307" s="171" customFormat="1" spans="1:3">
      <c r="A307" s="288">
        <v>2040101</v>
      </c>
      <c r="B307" s="292" t="s">
        <v>248</v>
      </c>
      <c r="C307" s="307">
        <v>59</v>
      </c>
    </row>
    <row r="308" s="171" customFormat="1" spans="1:3">
      <c r="A308" s="288">
        <v>2040199</v>
      </c>
      <c r="B308" s="292" t="s">
        <v>249</v>
      </c>
      <c r="C308" s="307" t="s">
        <v>52</v>
      </c>
    </row>
    <row r="309" spans="1:3">
      <c r="A309" s="288">
        <v>20402</v>
      </c>
      <c r="B309" s="291" t="s">
        <v>250</v>
      </c>
      <c r="C309" s="298">
        <f>SUM(C310:C319)</f>
        <v>13104.5</v>
      </c>
    </row>
    <row r="310" s="171" customFormat="1" spans="1:3">
      <c r="A310" s="288">
        <v>2040201</v>
      </c>
      <c r="B310" s="292" t="s">
        <v>63</v>
      </c>
      <c r="C310" s="307">
        <v>8706.5</v>
      </c>
    </row>
    <row r="311" s="171" customFormat="1" spans="1:3">
      <c r="A311" s="288">
        <v>2040202</v>
      </c>
      <c r="B311" s="292" t="s">
        <v>64</v>
      </c>
      <c r="C311" s="307" t="s">
        <v>52</v>
      </c>
    </row>
    <row r="312" s="171" customFormat="1" spans="1:3">
      <c r="A312" s="288">
        <v>2040203</v>
      </c>
      <c r="B312" s="292" t="s">
        <v>65</v>
      </c>
      <c r="C312" s="307" t="s">
        <v>52</v>
      </c>
    </row>
    <row r="313" s="171" customFormat="1" spans="1:3">
      <c r="A313" s="288">
        <v>2040219</v>
      </c>
      <c r="B313" s="292" t="s">
        <v>104</v>
      </c>
      <c r="C313" s="307">
        <v>1329</v>
      </c>
    </row>
    <row r="314" s="171" customFormat="1" spans="1:3">
      <c r="A314" s="288">
        <v>2040220</v>
      </c>
      <c r="B314" s="292" t="s">
        <v>251</v>
      </c>
      <c r="C314" s="307" t="s">
        <v>52</v>
      </c>
    </row>
    <row r="315" s="171" customFormat="1" spans="1:3">
      <c r="A315" s="288">
        <v>2040221</v>
      </c>
      <c r="B315" s="292" t="s">
        <v>252</v>
      </c>
      <c r="C315" s="307" t="s">
        <v>52</v>
      </c>
    </row>
    <row r="316" s="171" customFormat="1" spans="1:3">
      <c r="A316" s="288">
        <v>2040222</v>
      </c>
      <c r="B316" s="292" t="s">
        <v>253</v>
      </c>
      <c r="C316" s="307" t="s">
        <v>52</v>
      </c>
    </row>
    <row r="317" s="171" customFormat="1" spans="1:3">
      <c r="A317" s="288">
        <v>2040223</v>
      </c>
      <c r="B317" s="292" t="s">
        <v>254</v>
      </c>
      <c r="C317" s="307" t="s">
        <v>52</v>
      </c>
    </row>
    <row r="318" s="171" customFormat="1" spans="1:3">
      <c r="A318" s="288">
        <v>2040250</v>
      </c>
      <c r="B318" s="292" t="s">
        <v>72</v>
      </c>
      <c r="C318" s="307" t="s">
        <v>52</v>
      </c>
    </row>
    <row r="319" s="171" customFormat="1" spans="1:3">
      <c r="A319" s="288">
        <v>2040299</v>
      </c>
      <c r="B319" s="292" t="s">
        <v>255</v>
      </c>
      <c r="C319" s="307">
        <v>3069</v>
      </c>
    </row>
    <row r="320" spans="1:3">
      <c r="A320" s="288">
        <v>20403</v>
      </c>
      <c r="B320" s="291" t="s">
        <v>256</v>
      </c>
      <c r="C320" s="290">
        <f>SUM(C321:C326)</f>
        <v>0</v>
      </c>
    </row>
    <row r="321" s="171" customFormat="1" spans="1:3">
      <c r="A321" s="288">
        <v>2040301</v>
      </c>
      <c r="B321" s="292" t="s">
        <v>63</v>
      </c>
      <c r="C321" s="307" t="s">
        <v>52</v>
      </c>
    </row>
    <row r="322" s="171" customFormat="1" spans="1:3">
      <c r="A322" s="288">
        <v>2040302</v>
      </c>
      <c r="B322" s="292" t="s">
        <v>64</v>
      </c>
      <c r="C322" s="307" t="s">
        <v>52</v>
      </c>
    </row>
    <row r="323" s="171" customFormat="1" spans="1:3">
      <c r="A323" s="288">
        <v>2040303</v>
      </c>
      <c r="B323" s="292" t="s">
        <v>65</v>
      </c>
      <c r="C323" s="307" t="s">
        <v>52</v>
      </c>
    </row>
    <row r="324" s="171" customFormat="1" spans="1:3">
      <c r="A324" s="288">
        <v>2040304</v>
      </c>
      <c r="B324" s="292" t="s">
        <v>257</v>
      </c>
      <c r="C324" s="307" t="s">
        <v>52</v>
      </c>
    </row>
    <row r="325" s="171" customFormat="1" spans="1:3">
      <c r="A325" s="288">
        <v>2040350</v>
      </c>
      <c r="B325" s="292" t="s">
        <v>72</v>
      </c>
      <c r="C325" s="307" t="s">
        <v>52</v>
      </c>
    </row>
    <row r="326" s="171" customFormat="1" spans="1:3">
      <c r="A326" s="288">
        <v>2040399</v>
      </c>
      <c r="B326" s="292" t="s">
        <v>258</v>
      </c>
      <c r="C326" s="307" t="s">
        <v>52</v>
      </c>
    </row>
    <row r="327" spans="1:3">
      <c r="A327" s="288">
        <v>20404</v>
      </c>
      <c r="B327" s="291" t="s">
        <v>259</v>
      </c>
      <c r="C327" s="290">
        <f>SUM(C328:C334)</f>
        <v>0</v>
      </c>
    </row>
    <row r="328" s="171" customFormat="1" spans="1:3">
      <c r="A328" s="288">
        <v>2040401</v>
      </c>
      <c r="B328" s="292" t="s">
        <v>63</v>
      </c>
      <c r="C328" s="307" t="s">
        <v>52</v>
      </c>
    </row>
    <row r="329" s="171" customFormat="1" spans="1:3">
      <c r="A329" s="288">
        <v>2040402</v>
      </c>
      <c r="B329" s="292" t="s">
        <v>64</v>
      </c>
      <c r="C329" s="307" t="s">
        <v>52</v>
      </c>
    </row>
    <row r="330" s="171" customFormat="1" spans="1:3">
      <c r="A330" s="288">
        <v>2040403</v>
      </c>
      <c r="B330" s="292" t="s">
        <v>65</v>
      </c>
      <c r="C330" s="307" t="s">
        <v>52</v>
      </c>
    </row>
    <row r="331" s="171" customFormat="1" spans="1:3">
      <c r="A331" s="288">
        <v>2040409</v>
      </c>
      <c r="B331" s="292" t="s">
        <v>260</v>
      </c>
      <c r="C331" s="307" t="s">
        <v>52</v>
      </c>
    </row>
    <row r="332" s="171" customFormat="1" spans="1:3">
      <c r="A332" s="288">
        <v>2040410</v>
      </c>
      <c r="B332" s="292" t="s">
        <v>261</v>
      </c>
      <c r="C332" s="307" t="s">
        <v>52</v>
      </c>
    </row>
    <row r="333" s="171" customFormat="1" spans="1:3">
      <c r="A333" s="288">
        <v>2040450</v>
      </c>
      <c r="B333" s="292" t="s">
        <v>72</v>
      </c>
      <c r="C333" s="307" t="s">
        <v>52</v>
      </c>
    </row>
    <row r="334" s="171" customFormat="1" spans="1:3">
      <c r="A334" s="288">
        <v>2040499</v>
      </c>
      <c r="B334" s="292" t="s">
        <v>262</v>
      </c>
      <c r="C334" s="307" t="s">
        <v>52</v>
      </c>
    </row>
    <row r="335" spans="1:3">
      <c r="A335" s="288">
        <v>20405</v>
      </c>
      <c r="B335" s="291" t="s">
        <v>263</v>
      </c>
      <c r="C335" s="290">
        <f>SUM(C336:C343)</f>
        <v>0</v>
      </c>
    </row>
    <row r="336" s="171" customFormat="1" spans="1:3">
      <c r="A336" s="288">
        <v>2040501</v>
      </c>
      <c r="B336" s="292" t="s">
        <v>63</v>
      </c>
      <c r="C336" s="307" t="s">
        <v>52</v>
      </c>
    </row>
    <row r="337" s="171" customFormat="1" spans="1:3">
      <c r="A337" s="288">
        <v>2040502</v>
      </c>
      <c r="B337" s="292" t="s">
        <v>64</v>
      </c>
      <c r="C337" s="307" t="s">
        <v>52</v>
      </c>
    </row>
    <row r="338" s="171" customFormat="1" spans="1:3">
      <c r="A338" s="288">
        <v>2040503</v>
      </c>
      <c r="B338" s="292" t="s">
        <v>65</v>
      </c>
      <c r="C338" s="307" t="s">
        <v>52</v>
      </c>
    </row>
    <row r="339" s="171" customFormat="1" spans="1:3">
      <c r="A339" s="288">
        <v>2040504</v>
      </c>
      <c r="B339" s="292" t="s">
        <v>264</v>
      </c>
      <c r="C339" s="307" t="s">
        <v>52</v>
      </c>
    </row>
    <row r="340" s="171" customFormat="1" spans="1:3">
      <c r="A340" s="288">
        <v>2040505</v>
      </c>
      <c r="B340" s="292" t="s">
        <v>265</v>
      </c>
      <c r="C340" s="307" t="s">
        <v>52</v>
      </c>
    </row>
    <row r="341" s="171" customFormat="1" spans="1:3">
      <c r="A341" s="288">
        <v>2040506</v>
      </c>
      <c r="B341" s="292" t="s">
        <v>266</v>
      </c>
      <c r="C341" s="307" t="s">
        <v>52</v>
      </c>
    </row>
    <row r="342" s="171" customFormat="1" spans="1:3">
      <c r="A342" s="288">
        <v>2040550</v>
      </c>
      <c r="B342" s="292" t="s">
        <v>72</v>
      </c>
      <c r="C342" s="307" t="s">
        <v>52</v>
      </c>
    </row>
    <row r="343" s="171" customFormat="1" spans="1:3">
      <c r="A343" s="288">
        <v>2040599</v>
      </c>
      <c r="B343" s="292" t="s">
        <v>267</v>
      </c>
      <c r="C343" s="307" t="s">
        <v>52</v>
      </c>
    </row>
    <row r="344" spans="1:3">
      <c r="A344" s="288">
        <v>20406</v>
      </c>
      <c r="B344" s="291" t="s">
        <v>268</v>
      </c>
      <c r="C344" s="298">
        <f>SUM(C345:C357)</f>
        <v>1059.7</v>
      </c>
    </row>
    <row r="345" s="171" customFormat="1" spans="1:3">
      <c r="A345" s="288">
        <v>2040601</v>
      </c>
      <c r="B345" s="292" t="s">
        <v>63</v>
      </c>
      <c r="C345" s="307">
        <v>810.7</v>
      </c>
    </row>
    <row r="346" s="171" customFormat="1" spans="1:3">
      <c r="A346" s="288">
        <v>2040602</v>
      </c>
      <c r="B346" s="292" t="s">
        <v>64</v>
      </c>
      <c r="C346" s="307" t="s">
        <v>52</v>
      </c>
    </row>
    <row r="347" s="171" customFormat="1" spans="1:3">
      <c r="A347" s="288">
        <v>2040603</v>
      </c>
      <c r="B347" s="292" t="s">
        <v>65</v>
      </c>
      <c r="C347" s="307" t="s">
        <v>52</v>
      </c>
    </row>
    <row r="348" s="171" customFormat="1" spans="1:3">
      <c r="A348" s="288">
        <v>2040604</v>
      </c>
      <c r="B348" s="292" t="s">
        <v>269</v>
      </c>
      <c r="C348" s="307">
        <v>49</v>
      </c>
    </row>
    <row r="349" s="171" customFormat="1" spans="1:3">
      <c r="A349" s="288">
        <v>2040605</v>
      </c>
      <c r="B349" s="292" t="s">
        <v>270</v>
      </c>
      <c r="C349" s="307">
        <v>2</v>
      </c>
    </row>
    <row r="350" s="171" customFormat="1" spans="1:3">
      <c r="A350" s="288">
        <v>2040606</v>
      </c>
      <c r="B350" s="292" t="s">
        <v>271</v>
      </c>
      <c r="C350" s="307">
        <v>35</v>
      </c>
    </row>
    <row r="351" s="171" customFormat="1" spans="1:3">
      <c r="A351" s="288">
        <v>2040607</v>
      </c>
      <c r="B351" s="292" t="s">
        <v>272</v>
      </c>
      <c r="C351" s="307">
        <v>35</v>
      </c>
    </row>
    <row r="352" s="171" customFormat="1" spans="1:3">
      <c r="A352" s="288">
        <v>2040608</v>
      </c>
      <c r="B352" s="292" t="s">
        <v>273</v>
      </c>
      <c r="C352" s="307" t="s">
        <v>52</v>
      </c>
    </row>
    <row r="353" s="171" customFormat="1" spans="1:3">
      <c r="A353" s="288">
        <v>2040610</v>
      </c>
      <c r="B353" s="292" t="s">
        <v>274</v>
      </c>
      <c r="C353" s="307" t="s">
        <v>52</v>
      </c>
    </row>
    <row r="354" s="171" customFormat="1" spans="1:3">
      <c r="A354" s="288">
        <v>2040612</v>
      </c>
      <c r="B354" s="292" t="s">
        <v>275</v>
      </c>
      <c r="C354" s="307">
        <v>1</v>
      </c>
    </row>
    <row r="355" s="171" customFormat="1" spans="1:3">
      <c r="A355" s="288">
        <v>2040613</v>
      </c>
      <c r="B355" s="292" t="s">
        <v>104</v>
      </c>
      <c r="C355" s="307" t="s">
        <v>52</v>
      </c>
    </row>
    <row r="356" s="171" customFormat="1" spans="1:3">
      <c r="A356" s="288">
        <v>2040650</v>
      </c>
      <c r="B356" s="292" t="s">
        <v>72</v>
      </c>
      <c r="C356" s="307" t="s">
        <v>52</v>
      </c>
    </row>
    <row r="357" s="171" customFormat="1" spans="1:3">
      <c r="A357" s="288">
        <v>2040699</v>
      </c>
      <c r="B357" s="292" t="s">
        <v>276</v>
      </c>
      <c r="C357" s="307">
        <v>127</v>
      </c>
    </row>
    <row r="358" spans="1:3">
      <c r="A358" s="288">
        <v>20407</v>
      </c>
      <c r="B358" s="291" t="s">
        <v>277</v>
      </c>
      <c r="C358" s="290">
        <f>SUM(C359:C360)</f>
        <v>0</v>
      </c>
    </row>
    <row r="359" s="171" customFormat="1" spans="1:3">
      <c r="A359" s="288">
        <v>2040701</v>
      </c>
      <c r="B359" s="292" t="s">
        <v>63</v>
      </c>
      <c r="C359" s="307" t="s">
        <v>52</v>
      </c>
    </row>
    <row r="360" s="171" customFormat="1" spans="1:3">
      <c r="A360" s="288">
        <v>2040702</v>
      </c>
      <c r="B360" s="292" t="s">
        <v>64</v>
      </c>
      <c r="C360" s="307" t="s">
        <v>52</v>
      </c>
    </row>
    <row r="361" s="171" customFormat="1" spans="1:3">
      <c r="A361" s="288">
        <v>2040703</v>
      </c>
      <c r="B361" s="292" t="s">
        <v>65</v>
      </c>
      <c r="C361" s="307" t="s">
        <v>52</v>
      </c>
    </row>
    <row r="362" s="171" customFormat="1" spans="1:3">
      <c r="A362" s="288">
        <v>2040704</v>
      </c>
      <c r="B362" s="292" t="s">
        <v>278</v>
      </c>
      <c r="C362" s="307" t="s">
        <v>52</v>
      </c>
    </row>
    <row r="363" s="171" customFormat="1" spans="1:3">
      <c r="A363" s="288">
        <v>2040705</v>
      </c>
      <c r="B363" s="292" t="s">
        <v>279</v>
      </c>
      <c r="C363" s="307" t="s">
        <v>52</v>
      </c>
    </row>
    <row r="364" s="171" customFormat="1" spans="1:3">
      <c r="A364" s="288">
        <v>2040706</v>
      </c>
      <c r="B364" s="292" t="s">
        <v>280</v>
      </c>
      <c r="C364" s="307" t="s">
        <v>52</v>
      </c>
    </row>
    <row r="365" s="171" customFormat="1" spans="1:3">
      <c r="A365" s="288">
        <v>2040707</v>
      </c>
      <c r="B365" s="292" t="s">
        <v>104</v>
      </c>
      <c r="C365" s="307" t="s">
        <v>52</v>
      </c>
    </row>
    <row r="366" s="171" customFormat="1" spans="1:3">
      <c r="A366" s="288">
        <v>2040750</v>
      </c>
      <c r="B366" s="292" t="s">
        <v>72</v>
      </c>
      <c r="C366" s="307" t="s">
        <v>52</v>
      </c>
    </row>
    <row r="367" s="171" customFormat="1" spans="1:3">
      <c r="A367" s="288">
        <v>2040799</v>
      </c>
      <c r="B367" s="292" t="s">
        <v>281</v>
      </c>
      <c r="C367" s="307" t="s">
        <v>52</v>
      </c>
    </row>
    <row r="368" spans="1:3">
      <c r="A368" s="288">
        <v>20408</v>
      </c>
      <c r="B368" s="291" t="s">
        <v>282</v>
      </c>
      <c r="C368" s="298">
        <f>SUM(C369:C377)</f>
        <v>32</v>
      </c>
    </row>
    <row r="369" s="171" customFormat="1" spans="1:3">
      <c r="A369" s="288">
        <v>2040801</v>
      </c>
      <c r="B369" s="292" t="s">
        <v>63</v>
      </c>
      <c r="C369" s="307" t="s">
        <v>52</v>
      </c>
    </row>
    <row r="370" s="171" customFormat="1" spans="1:3">
      <c r="A370" s="288">
        <v>2040802</v>
      </c>
      <c r="B370" s="292" t="s">
        <v>64</v>
      </c>
      <c r="C370" s="307" t="s">
        <v>52</v>
      </c>
    </row>
    <row r="371" s="171" customFormat="1" spans="1:3">
      <c r="A371" s="288">
        <v>2040803</v>
      </c>
      <c r="B371" s="292" t="s">
        <v>65</v>
      </c>
      <c r="C371" s="307" t="s">
        <v>52</v>
      </c>
    </row>
    <row r="372" s="171" customFormat="1" spans="1:3">
      <c r="A372" s="288">
        <v>2040804</v>
      </c>
      <c r="B372" s="292" t="s">
        <v>283</v>
      </c>
      <c r="C372" s="307" t="s">
        <v>52</v>
      </c>
    </row>
    <row r="373" s="171" customFormat="1" spans="1:3">
      <c r="A373" s="288">
        <v>2040805</v>
      </c>
      <c r="B373" s="292" t="s">
        <v>284</v>
      </c>
      <c r="C373" s="307">
        <v>32</v>
      </c>
    </row>
    <row r="374" s="171" customFormat="1" spans="1:3">
      <c r="A374" s="288">
        <v>2040806</v>
      </c>
      <c r="B374" s="292" t="s">
        <v>285</v>
      </c>
      <c r="C374" s="307" t="s">
        <v>52</v>
      </c>
    </row>
    <row r="375" s="171" customFormat="1" spans="1:3">
      <c r="A375" s="288">
        <v>2040807</v>
      </c>
      <c r="B375" s="292" t="s">
        <v>104</v>
      </c>
      <c r="C375" s="307" t="s">
        <v>52</v>
      </c>
    </row>
    <row r="376" s="171" customFormat="1" spans="1:3">
      <c r="A376" s="288">
        <v>2040850</v>
      </c>
      <c r="B376" s="292" t="s">
        <v>72</v>
      </c>
      <c r="C376" s="307" t="s">
        <v>52</v>
      </c>
    </row>
    <row r="377" s="171" customFormat="1" spans="1:3">
      <c r="A377" s="288">
        <v>2040899</v>
      </c>
      <c r="B377" s="292" t="s">
        <v>286</v>
      </c>
      <c r="C377" s="307" t="s">
        <v>52</v>
      </c>
    </row>
    <row r="378" spans="1:3">
      <c r="A378" s="288">
        <v>20409</v>
      </c>
      <c r="B378" s="291" t="s">
        <v>287</v>
      </c>
      <c r="C378" s="290">
        <f>SUM(C379:C385)</f>
        <v>0</v>
      </c>
    </row>
    <row r="379" s="171" customFormat="1" spans="1:3">
      <c r="A379" s="288">
        <v>2040901</v>
      </c>
      <c r="B379" s="292" t="s">
        <v>63</v>
      </c>
      <c r="C379" s="307" t="s">
        <v>52</v>
      </c>
    </row>
    <row r="380" s="171" customFormat="1" spans="1:3">
      <c r="A380" s="288">
        <v>2040902</v>
      </c>
      <c r="B380" s="292" t="s">
        <v>64</v>
      </c>
      <c r="C380" s="307" t="s">
        <v>52</v>
      </c>
    </row>
    <row r="381" s="171" customFormat="1" spans="1:3">
      <c r="A381" s="288">
        <v>2040903</v>
      </c>
      <c r="B381" s="292" t="s">
        <v>65</v>
      </c>
      <c r="C381" s="307" t="s">
        <v>52</v>
      </c>
    </row>
    <row r="382" s="171" customFormat="1" spans="1:3">
      <c r="A382" s="288">
        <v>2040904</v>
      </c>
      <c r="B382" s="292" t="s">
        <v>288</v>
      </c>
      <c r="C382" s="307" t="s">
        <v>52</v>
      </c>
    </row>
    <row r="383" s="171" customFormat="1" spans="1:3">
      <c r="A383" s="288">
        <v>2040905</v>
      </c>
      <c r="B383" s="292" t="s">
        <v>289</v>
      </c>
      <c r="C383" s="307" t="s">
        <v>52</v>
      </c>
    </row>
    <row r="384" s="171" customFormat="1" spans="1:3">
      <c r="A384" s="288">
        <v>2040950</v>
      </c>
      <c r="B384" s="292" t="s">
        <v>72</v>
      </c>
      <c r="C384" s="307" t="s">
        <v>52</v>
      </c>
    </row>
    <row r="385" s="171" customFormat="1" spans="1:3">
      <c r="A385" s="288">
        <v>2040999</v>
      </c>
      <c r="B385" s="292" t="s">
        <v>290</v>
      </c>
      <c r="C385" s="307" t="s">
        <v>52</v>
      </c>
    </row>
    <row r="386" spans="1:3">
      <c r="A386" s="288">
        <v>20410</v>
      </c>
      <c r="B386" s="291" t="s">
        <v>291</v>
      </c>
      <c r="C386" s="290">
        <f>SUM(C387:C391)</f>
        <v>0</v>
      </c>
    </row>
    <row r="387" s="171" customFormat="1" spans="1:3">
      <c r="A387" s="288">
        <v>2041001</v>
      </c>
      <c r="B387" s="292" t="s">
        <v>63</v>
      </c>
      <c r="C387" s="307" t="s">
        <v>52</v>
      </c>
    </row>
    <row r="388" s="171" customFormat="1" spans="1:3">
      <c r="A388" s="288">
        <v>2041002</v>
      </c>
      <c r="B388" s="292" t="s">
        <v>64</v>
      </c>
      <c r="C388" s="307" t="s">
        <v>52</v>
      </c>
    </row>
    <row r="389" s="171" customFormat="1" spans="1:3">
      <c r="A389" s="288">
        <v>2041006</v>
      </c>
      <c r="B389" s="292" t="s">
        <v>104</v>
      </c>
      <c r="C389" s="307" t="s">
        <v>52</v>
      </c>
    </row>
    <row r="390" s="171" customFormat="1" spans="1:3">
      <c r="A390" s="288">
        <v>2041007</v>
      </c>
      <c r="B390" s="292" t="s">
        <v>292</v>
      </c>
      <c r="C390" s="307" t="s">
        <v>52</v>
      </c>
    </row>
    <row r="391" s="171" customFormat="1" spans="1:3">
      <c r="A391" s="288">
        <v>2041099</v>
      </c>
      <c r="B391" s="292" t="s">
        <v>293</v>
      </c>
      <c r="C391" s="307" t="s">
        <v>52</v>
      </c>
    </row>
    <row r="392" spans="1:3">
      <c r="A392" s="288">
        <v>20499</v>
      </c>
      <c r="B392" s="291" t="s">
        <v>294</v>
      </c>
      <c r="C392" s="290">
        <f>SUM(C393:C394)</f>
        <v>10</v>
      </c>
    </row>
    <row r="393" s="171" customFormat="1" spans="1:3">
      <c r="A393" s="288">
        <v>2049902</v>
      </c>
      <c r="B393" s="292" t="s">
        <v>295</v>
      </c>
      <c r="C393" s="307"/>
    </row>
    <row r="394" s="171" customFormat="1" spans="1:3">
      <c r="A394" s="288">
        <v>2049999</v>
      </c>
      <c r="B394" s="292" t="s">
        <v>296</v>
      </c>
      <c r="C394" s="307">
        <v>10</v>
      </c>
    </row>
    <row r="395" s="171" customFormat="1" spans="1:3">
      <c r="A395" s="288">
        <v>205</v>
      </c>
      <c r="B395" s="289" t="s">
        <v>297</v>
      </c>
      <c r="C395" s="306">
        <f>C396+C401+C408+C414+C420+C424+C428+C432+C438+C445</f>
        <v>74963.92</v>
      </c>
    </row>
    <row r="396" spans="1:3">
      <c r="A396" s="288">
        <v>20501</v>
      </c>
      <c r="B396" s="291" t="s">
        <v>298</v>
      </c>
      <c r="C396" s="290">
        <f>SUM(C397:C400)</f>
        <v>1187.3</v>
      </c>
    </row>
    <row r="397" s="171" customFormat="1" spans="1:3">
      <c r="A397" s="288">
        <v>2050101</v>
      </c>
      <c r="B397" s="292" t="s">
        <v>63</v>
      </c>
      <c r="C397" s="307">
        <v>1180.3</v>
      </c>
    </row>
    <row r="398" s="171" customFormat="1" spans="1:3">
      <c r="A398" s="288">
        <v>2050102</v>
      </c>
      <c r="B398" s="292" t="s">
        <v>64</v>
      </c>
      <c r="C398" s="307">
        <v>0</v>
      </c>
    </row>
    <row r="399" s="171" customFormat="1" spans="1:3">
      <c r="A399" s="288">
        <v>2050103</v>
      </c>
      <c r="B399" s="292" t="s">
        <v>65</v>
      </c>
      <c r="C399" s="307">
        <v>0</v>
      </c>
    </row>
    <row r="400" s="171" customFormat="1" spans="1:3">
      <c r="A400" s="288">
        <v>2050199</v>
      </c>
      <c r="B400" s="292" t="s">
        <v>299</v>
      </c>
      <c r="C400" s="307">
        <v>7</v>
      </c>
    </row>
    <row r="401" spans="1:3">
      <c r="A401" s="288">
        <v>20502</v>
      </c>
      <c r="B401" s="291" t="s">
        <v>300</v>
      </c>
      <c r="C401" s="290">
        <f>SUM(C402:C407)</f>
        <v>67911.62</v>
      </c>
    </row>
    <row r="402" s="171" customFormat="1" spans="1:3">
      <c r="A402" s="288">
        <v>2050201</v>
      </c>
      <c r="B402" s="292" t="s">
        <v>301</v>
      </c>
      <c r="C402" s="307">
        <v>6856</v>
      </c>
    </row>
    <row r="403" s="171" customFormat="1" spans="1:3">
      <c r="A403" s="288">
        <v>2050202</v>
      </c>
      <c r="B403" s="292" t="s">
        <v>302</v>
      </c>
      <c r="C403" s="304">
        <v>26462.62</v>
      </c>
    </row>
    <row r="404" s="171" customFormat="1" spans="1:3">
      <c r="A404" s="288">
        <v>2050203</v>
      </c>
      <c r="B404" s="292" t="s">
        <v>303</v>
      </c>
      <c r="C404" s="307">
        <v>25224</v>
      </c>
    </row>
    <row r="405" s="171" customFormat="1" spans="1:3">
      <c r="A405" s="288">
        <v>2050204</v>
      </c>
      <c r="B405" s="292" t="s">
        <v>304</v>
      </c>
      <c r="C405" s="307">
        <v>8014</v>
      </c>
    </row>
    <row r="406" s="171" customFormat="1" spans="1:3">
      <c r="A406" s="288">
        <v>2050205</v>
      </c>
      <c r="B406" s="292" t="s">
        <v>305</v>
      </c>
      <c r="C406" s="307">
        <v>137</v>
      </c>
    </row>
    <row r="407" s="171" customFormat="1" spans="1:3">
      <c r="A407" s="288">
        <v>2050299</v>
      </c>
      <c r="B407" s="292" t="s">
        <v>306</v>
      </c>
      <c r="C407" s="307">
        <v>1218</v>
      </c>
    </row>
    <row r="408" spans="1:3">
      <c r="A408" s="288">
        <v>20503</v>
      </c>
      <c r="B408" s="291" t="s">
        <v>307</v>
      </c>
      <c r="C408" s="290">
        <f>SUM(C409:C413)</f>
        <v>2988</v>
      </c>
    </row>
    <row r="409" s="171" customFormat="1" spans="1:3">
      <c r="A409" s="288">
        <v>2050301</v>
      </c>
      <c r="B409" s="292" t="s">
        <v>308</v>
      </c>
      <c r="C409" s="307">
        <v>0</v>
      </c>
    </row>
    <row r="410" s="171" customFormat="1" spans="1:3">
      <c r="A410" s="288">
        <v>2050302</v>
      </c>
      <c r="B410" s="292" t="s">
        <v>309</v>
      </c>
      <c r="C410" s="307">
        <f>VLOOKUP(A410,'[1]2025年一般预算支出（按功能分类）'!$A$365:$C$370,3,FALSE)</f>
        <v>2886</v>
      </c>
    </row>
    <row r="411" s="171" customFormat="1" spans="1:3">
      <c r="A411" s="288">
        <v>2050303</v>
      </c>
      <c r="B411" s="292" t="s">
        <v>310</v>
      </c>
      <c r="C411" s="307">
        <v>0</v>
      </c>
    </row>
    <row r="412" s="171" customFormat="1" spans="1:3">
      <c r="A412" s="288">
        <v>2050305</v>
      </c>
      <c r="B412" s="292" t="s">
        <v>311</v>
      </c>
      <c r="C412" s="307">
        <v>0</v>
      </c>
    </row>
    <row r="413" s="171" customFormat="1" spans="1:3">
      <c r="A413" s="288">
        <v>2050399</v>
      </c>
      <c r="B413" s="292" t="s">
        <v>312</v>
      </c>
      <c r="C413" s="307">
        <f>VLOOKUP(A413,'[1]2025年一般预算支出（按功能分类）'!$A$365:$C$370,3,FALSE)</f>
        <v>102</v>
      </c>
    </row>
    <row r="414" spans="1:3">
      <c r="A414" s="288">
        <v>20504</v>
      </c>
      <c r="B414" s="291" t="s">
        <v>313</v>
      </c>
      <c r="C414" s="290">
        <f>SUM(C415:C419)</f>
        <v>0</v>
      </c>
    </row>
    <row r="415" s="171" customFormat="1" spans="1:3">
      <c r="A415" s="288">
        <v>2050401</v>
      </c>
      <c r="B415" s="292" t="s">
        <v>314</v>
      </c>
      <c r="C415" s="307">
        <v>0</v>
      </c>
    </row>
    <row r="416" s="171" customFormat="1" spans="1:3">
      <c r="A416" s="288">
        <v>2050402</v>
      </c>
      <c r="B416" s="292" t="s">
        <v>315</v>
      </c>
      <c r="C416" s="307">
        <v>0</v>
      </c>
    </row>
    <row r="417" s="171" customFormat="1" spans="1:3">
      <c r="A417" s="288">
        <v>2050403</v>
      </c>
      <c r="B417" s="292" t="s">
        <v>316</v>
      </c>
      <c r="C417" s="307">
        <v>0</v>
      </c>
    </row>
    <row r="418" s="171" customFormat="1" spans="1:3">
      <c r="A418" s="288">
        <v>2050404</v>
      </c>
      <c r="B418" s="292" t="s">
        <v>317</v>
      </c>
      <c r="C418" s="307">
        <v>0</v>
      </c>
    </row>
    <row r="419" s="171" customFormat="1" spans="1:3">
      <c r="A419" s="288">
        <v>2050499</v>
      </c>
      <c r="B419" s="292" t="s">
        <v>318</v>
      </c>
      <c r="C419" s="307">
        <v>0</v>
      </c>
    </row>
    <row r="420" spans="1:3">
      <c r="A420" s="288">
        <v>20505</v>
      </c>
      <c r="B420" s="291" t="s">
        <v>319</v>
      </c>
      <c r="C420" s="290">
        <f>SUM(C421:C423)</f>
        <v>0</v>
      </c>
    </row>
    <row r="421" s="171" customFormat="1" spans="1:3">
      <c r="A421" s="288">
        <v>2050501</v>
      </c>
      <c r="B421" s="292" t="s">
        <v>320</v>
      </c>
      <c r="C421" s="307">
        <v>0</v>
      </c>
    </row>
    <row r="422" s="171" customFormat="1" spans="1:3">
      <c r="A422" s="288">
        <v>2050502</v>
      </c>
      <c r="B422" s="292" t="s">
        <v>321</v>
      </c>
      <c r="C422" s="307">
        <v>0</v>
      </c>
    </row>
    <row r="423" s="171" customFormat="1" spans="1:3">
      <c r="A423" s="288">
        <v>2050599</v>
      </c>
      <c r="B423" s="292" t="s">
        <v>322</v>
      </c>
      <c r="C423" s="307">
        <v>0</v>
      </c>
    </row>
    <row r="424" spans="1:3">
      <c r="A424" s="288">
        <v>20506</v>
      </c>
      <c r="B424" s="291" t="s">
        <v>323</v>
      </c>
      <c r="C424" s="290">
        <f>SUM(C425:C427)</f>
        <v>0</v>
      </c>
    </row>
    <row r="425" s="171" customFormat="1" spans="1:3">
      <c r="A425" s="288">
        <v>2050601</v>
      </c>
      <c r="B425" s="292" t="s">
        <v>324</v>
      </c>
      <c r="C425" s="307"/>
    </row>
    <row r="426" s="171" customFormat="1" spans="1:3">
      <c r="A426" s="288">
        <v>2050602</v>
      </c>
      <c r="B426" s="292" t="s">
        <v>325</v>
      </c>
      <c r="C426" s="307"/>
    </row>
    <row r="427" s="171" customFormat="1" spans="1:3">
      <c r="A427" s="288">
        <v>2050699</v>
      </c>
      <c r="B427" s="292" t="s">
        <v>326</v>
      </c>
      <c r="C427" s="307"/>
    </row>
    <row r="428" spans="1:3">
      <c r="A428" s="288">
        <v>20507</v>
      </c>
      <c r="B428" s="291" t="s">
        <v>327</v>
      </c>
      <c r="C428" s="290">
        <f>SUM(C429:C431)</f>
        <v>54</v>
      </c>
    </row>
    <row r="429" s="171" customFormat="1" spans="1:3">
      <c r="A429" s="288">
        <v>2050701</v>
      </c>
      <c r="B429" s="292" t="s">
        <v>328</v>
      </c>
      <c r="C429" s="307">
        <v>24</v>
      </c>
    </row>
    <row r="430" s="171" customFormat="1" spans="1:3">
      <c r="A430" s="288">
        <v>2050702</v>
      </c>
      <c r="B430" s="292" t="s">
        <v>329</v>
      </c>
      <c r="C430" s="307">
        <v>30</v>
      </c>
    </row>
    <row r="431" s="171" customFormat="1" spans="1:3">
      <c r="A431" s="288">
        <v>2050799</v>
      </c>
      <c r="B431" s="292" t="s">
        <v>330</v>
      </c>
      <c r="C431" s="307" t="s">
        <v>52</v>
      </c>
    </row>
    <row r="432" spans="1:3">
      <c r="A432" s="288">
        <v>20508</v>
      </c>
      <c r="B432" s="291" t="s">
        <v>331</v>
      </c>
      <c r="C432" s="290">
        <f>SUM(C433:C437)</f>
        <v>39</v>
      </c>
    </row>
    <row r="433" s="171" customFormat="1" spans="1:3">
      <c r="A433" s="288">
        <v>2050801</v>
      </c>
      <c r="B433" s="292" t="s">
        <v>332</v>
      </c>
      <c r="C433" s="307" t="s">
        <v>52</v>
      </c>
    </row>
    <row r="434" s="171" customFormat="1" spans="1:3">
      <c r="A434" s="288">
        <v>2050802</v>
      </c>
      <c r="B434" s="292" t="s">
        <v>333</v>
      </c>
      <c r="C434" s="307">
        <v>25</v>
      </c>
    </row>
    <row r="435" s="171" customFormat="1" spans="1:3">
      <c r="A435" s="288">
        <v>2050803</v>
      </c>
      <c r="B435" s="292" t="s">
        <v>334</v>
      </c>
      <c r="C435" s="307">
        <v>14</v>
      </c>
    </row>
    <row r="436" s="171" customFormat="1" spans="1:3">
      <c r="A436" s="288">
        <v>2050804</v>
      </c>
      <c r="B436" s="292" t="s">
        <v>335</v>
      </c>
      <c r="C436" s="307" t="s">
        <v>52</v>
      </c>
    </row>
    <row r="437" s="171" customFormat="1" spans="1:3">
      <c r="A437" s="288">
        <v>2050899</v>
      </c>
      <c r="B437" s="292" t="s">
        <v>336</v>
      </c>
      <c r="C437" s="307" t="s">
        <v>52</v>
      </c>
    </row>
    <row r="438" spans="1:3">
      <c r="A438" s="288">
        <v>20509</v>
      </c>
      <c r="B438" s="291" t="s">
        <v>337</v>
      </c>
      <c r="C438" s="290">
        <f>SUM(C439:C444)</f>
        <v>1486</v>
      </c>
    </row>
    <row r="439" s="171" customFormat="1" spans="1:3">
      <c r="A439" s="288">
        <v>2050901</v>
      </c>
      <c r="B439" s="292" t="s">
        <v>338</v>
      </c>
      <c r="C439" s="307">
        <v>645</v>
      </c>
    </row>
    <row r="440" s="171" customFormat="1" spans="1:3">
      <c r="A440" s="288">
        <v>2050902</v>
      </c>
      <c r="B440" s="292" t="s">
        <v>339</v>
      </c>
      <c r="C440" s="307">
        <v>420</v>
      </c>
    </row>
    <row r="441" s="171" customFormat="1" spans="1:3">
      <c r="A441" s="288">
        <v>2050903</v>
      </c>
      <c r="B441" s="292" t="s">
        <v>340</v>
      </c>
      <c r="C441" s="307">
        <v>50</v>
      </c>
    </row>
    <row r="442" s="171" customFormat="1" spans="1:3">
      <c r="A442" s="288">
        <v>2050904</v>
      </c>
      <c r="B442" s="292" t="s">
        <v>341</v>
      </c>
      <c r="C442" s="307" t="s">
        <v>52</v>
      </c>
    </row>
    <row r="443" s="171" customFormat="1" spans="1:3">
      <c r="A443" s="288">
        <v>2050905</v>
      </c>
      <c r="B443" s="292" t="s">
        <v>342</v>
      </c>
      <c r="C443" s="307" t="s">
        <v>52</v>
      </c>
    </row>
    <row r="444" s="171" customFormat="1" spans="1:3">
      <c r="A444" s="288">
        <v>2050999</v>
      </c>
      <c r="B444" s="292" t="s">
        <v>343</v>
      </c>
      <c r="C444" s="307">
        <v>371</v>
      </c>
    </row>
    <row r="445" spans="1:3">
      <c r="A445" s="288">
        <v>20599</v>
      </c>
      <c r="B445" s="291" t="s">
        <v>344</v>
      </c>
      <c r="C445" s="290">
        <f>C446</f>
        <v>1298</v>
      </c>
    </row>
    <row r="446" s="171" customFormat="1" spans="1:3">
      <c r="A446" s="288">
        <v>2059999</v>
      </c>
      <c r="B446" s="292" t="s">
        <v>345</v>
      </c>
      <c r="C446" s="307">
        <v>1298</v>
      </c>
    </row>
    <row r="447" s="171" customFormat="1" spans="1:3">
      <c r="A447" s="288">
        <v>206</v>
      </c>
      <c r="B447" s="289" t="s">
        <v>346</v>
      </c>
      <c r="C447" s="306">
        <f>C448+C453+C462+C468+C473+C478+C483+C490+C494+C498</f>
        <v>1686.3</v>
      </c>
    </row>
    <row r="448" spans="1:3">
      <c r="A448" s="288">
        <v>20601</v>
      </c>
      <c r="B448" s="291" t="s">
        <v>347</v>
      </c>
      <c r="C448" s="290">
        <f>SUM(C449:C452)</f>
        <v>564.3</v>
      </c>
    </row>
    <row r="449" s="171" customFormat="1" spans="1:3">
      <c r="A449" s="288">
        <v>2060101</v>
      </c>
      <c r="B449" s="292" t="s">
        <v>63</v>
      </c>
      <c r="C449" s="307">
        <v>564.3</v>
      </c>
    </row>
    <row r="450" s="171" customFormat="1" spans="1:3">
      <c r="A450" s="288">
        <v>2060102</v>
      </c>
      <c r="B450" s="292" t="s">
        <v>64</v>
      </c>
      <c r="C450" s="307" t="s">
        <v>52</v>
      </c>
    </row>
    <row r="451" s="171" customFormat="1" spans="1:3">
      <c r="A451" s="288">
        <v>2060103</v>
      </c>
      <c r="B451" s="292" t="s">
        <v>65</v>
      </c>
      <c r="C451" s="307" t="s">
        <v>52</v>
      </c>
    </row>
    <row r="452" s="171" customFormat="1" spans="1:3">
      <c r="A452" s="288">
        <v>2060199</v>
      </c>
      <c r="B452" s="292" t="s">
        <v>348</v>
      </c>
      <c r="C452" s="307" t="s">
        <v>52</v>
      </c>
    </row>
    <row r="453" spans="1:3">
      <c r="A453" s="288">
        <v>20602</v>
      </c>
      <c r="B453" s="291" t="s">
        <v>349</v>
      </c>
      <c r="C453" s="290">
        <f>SUM(C454:C461)</f>
        <v>4</v>
      </c>
    </row>
    <row r="454" s="171" customFormat="1" spans="1:3">
      <c r="A454" s="288">
        <v>2060201</v>
      </c>
      <c r="B454" s="292" t="s">
        <v>350</v>
      </c>
      <c r="C454" s="307" t="s">
        <v>52</v>
      </c>
    </row>
    <row r="455" s="171" customFormat="1" spans="1:3">
      <c r="A455" s="288">
        <v>2060203</v>
      </c>
      <c r="B455" s="292" t="s">
        <v>351</v>
      </c>
      <c r="C455" s="307" t="s">
        <v>52</v>
      </c>
    </row>
    <row r="456" s="171" customFormat="1" spans="1:3">
      <c r="A456" s="288">
        <v>2060204</v>
      </c>
      <c r="B456" s="292" t="s">
        <v>352</v>
      </c>
      <c r="C456" s="307" t="s">
        <v>52</v>
      </c>
    </row>
    <row r="457" s="171" customFormat="1" spans="1:3">
      <c r="A457" s="288">
        <v>2060205</v>
      </c>
      <c r="B457" s="292" t="s">
        <v>353</v>
      </c>
      <c r="C457" s="307" t="s">
        <v>52</v>
      </c>
    </row>
    <row r="458" s="171" customFormat="1" spans="1:3">
      <c r="A458" s="288">
        <v>2060206</v>
      </c>
      <c r="B458" s="292" t="s">
        <v>354</v>
      </c>
      <c r="C458" s="307" t="s">
        <v>52</v>
      </c>
    </row>
    <row r="459" s="171" customFormat="1" spans="1:3">
      <c r="A459" s="288">
        <v>2060207</v>
      </c>
      <c r="B459" s="292" t="s">
        <v>355</v>
      </c>
      <c r="C459" s="307" t="s">
        <v>52</v>
      </c>
    </row>
    <row r="460" s="171" customFormat="1" spans="1:3">
      <c r="A460" s="288">
        <v>2060208</v>
      </c>
      <c r="B460" s="292" t="s">
        <v>356</v>
      </c>
      <c r="C460" s="307">
        <v>1</v>
      </c>
    </row>
    <row r="461" s="171" customFormat="1" spans="1:3">
      <c r="A461" s="288">
        <v>2060299</v>
      </c>
      <c r="B461" s="292" t="s">
        <v>357</v>
      </c>
      <c r="C461" s="307">
        <v>3</v>
      </c>
    </row>
    <row r="462" spans="1:3">
      <c r="A462" s="288">
        <v>20603</v>
      </c>
      <c r="B462" s="291" t="s">
        <v>358</v>
      </c>
      <c r="C462" s="290">
        <f>SUM(C463:C467)</f>
        <v>0</v>
      </c>
    </row>
    <row r="463" s="171" customFormat="1" spans="1:3">
      <c r="A463" s="288">
        <v>2060301</v>
      </c>
      <c r="B463" s="292" t="s">
        <v>350</v>
      </c>
      <c r="C463" s="307" t="s">
        <v>52</v>
      </c>
    </row>
    <row r="464" s="171" customFormat="1" spans="1:3">
      <c r="A464" s="288">
        <v>2060302</v>
      </c>
      <c r="B464" s="292" t="s">
        <v>359</v>
      </c>
      <c r="C464" s="307" t="s">
        <v>52</v>
      </c>
    </row>
    <row r="465" s="171" customFormat="1" spans="1:3">
      <c r="A465" s="288">
        <v>2060303</v>
      </c>
      <c r="B465" s="292" t="s">
        <v>360</v>
      </c>
      <c r="C465" s="307" t="s">
        <v>52</v>
      </c>
    </row>
    <row r="466" s="171" customFormat="1" spans="1:3">
      <c r="A466" s="288">
        <v>2060304</v>
      </c>
      <c r="B466" s="292" t="s">
        <v>361</v>
      </c>
      <c r="C466" s="307" t="s">
        <v>52</v>
      </c>
    </row>
    <row r="467" s="171" customFormat="1" spans="1:3">
      <c r="A467" s="288">
        <v>2060399</v>
      </c>
      <c r="B467" s="292" t="s">
        <v>362</v>
      </c>
      <c r="C467" s="307" t="s">
        <v>52</v>
      </c>
    </row>
    <row r="468" spans="1:3">
      <c r="A468" s="288">
        <v>20604</v>
      </c>
      <c r="B468" s="291" t="s">
        <v>363</v>
      </c>
      <c r="C468" s="290">
        <f>SUM(C469:C472)</f>
        <v>540</v>
      </c>
    </row>
    <row r="469" s="171" customFormat="1" spans="1:3">
      <c r="A469" s="288">
        <v>2060401</v>
      </c>
      <c r="B469" s="292" t="s">
        <v>350</v>
      </c>
      <c r="C469" s="307" t="s">
        <v>52</v>
      </c>
    </row>
    <row r="470" s="171" customFormat="1" spans="1:3">
      <c r="A470" s="288">
        <v>2060404</v>
      </c>
      <c r="B470" s="292" t="s">
        <v>364</v>
      </c>
      <c r="C470" s="307">
        <v>40</v>
      </c>
    </row>
    <row r="471" s="171" customFormat="1" spans="1:3">
      <c r="A471" s="288">
        <v>2060405</v>
      </c>
      <c r="B471" s="292" t="s">
        <v>365</v>
      </c>
      <c r="C471" s="307" t="s">
        <v>52</v>
      </c>
    </row>
    <row r="472" s="171" customFormat="1" spans="1:3">
      <c r="A472" s="288">
        <v>2060499</v>
      </c>
      <c r="B472" s="292" t="s">
        <v>366</v>
      </c>
      <c r="C472" s="307">
        <v>500</v>
      </c>
    </row>
    <row r="473" spans="1:3">
      <c r="A473" s="288">
        <v>20605</v>
      </c>
      <c r="B473" s="291" t="s">
        <v>367</v>
      </c>
      <c r="C473" s="290">
        <f>SUM(C474:C477)</f>
        <v>0</v>
      </c>
    </row>
    <row r="474" s="171" customFormat="1" spans="1:3">
      <c r="A474" s="288">
        <v>2060501</v>
      </c>
      <c r="B474" s="292" t="s">
        <v>350</v>
      </c>
      <c r="C474" s="307" t="s">
        <v>52</v>
      </c>
    </row>
    <row r="475" s="171" customFormat="1" spans="1:3">
      <c r="A475" s="288">
        <v>2060502</v>
      </c>
      <c r="B475" s="292" t="s">
        <v>368</v>
      </c>
      <c r="C475" s="307" t="s">
        <v>52</v>
      </c>
    </row>
    <row r="476" s="171" customFormat="1" spans="1:3">
      <c r="A476" s="288">
        <v>2060503</v>
      </c>
      <c r="B476" s="292" t="s">
        <v>369</v>
      </c>
      <c r="C476" s="307" t="s">
        <v>52</v>
      </c>
    </row>
    <row r="477" s="171" customFormat="1" spans="1:3">
      <c r="A477" s="288">
        <v>2060599</v>
      </c>
      <c r="B477" s="292" t="s">
        <v>370</v>
      </c>
      <c r="C477" s="307" t="s">
        <v>52</v>
      </c>
    </row>
    <row r="478" spans="1:3">
      <c r="A478" s="288">
        <v>20606</v>
      </c>
      <c r="B478" s="291" t="s">
        <v>371</v>
      </c>
      <c r="C478" s="290">
        <f>SUM(C479:C482)</f>
        <v>0</v>
      </c>
    </row>
    <row r="479" s="171" customFormat="1" spans="1:3">
      <c r="A479" s="288">
        <v>2060601</v>
      </c>
      <c r="B479" s="292" t="s">
        <v>372</v>
      </c>
      <c r="C479" s="307" t="s">
        <v>52</v>
      </c>
    </row>
    <row r="480" s="171" customFormat="1" spans="1:3">
      <c r="A480" s="288">
        <v>2060602</v>
      </c>
      <c r="B480" s="292" t="s">
        <v>373</v>
      </c>
      <c r="C480" s="307" t="s">
        <v>52</v>
      </c>
    </row>
    <row r="481" s="171" customFormat="1" spans="1:3">
      <c r="A481" s="288">
        <v>2060603</v>
      </c>
      <c r="B481" s="292" t="s">
        <v>374</v>
      </c>
      <c r="C481" s="307" t="s">
        <v>52</v>
      </c>
    </row>
    <row r="482" s="171" customFormat="1" spans="1:3">
      <c r="A482" s="288">
        <v>2060699</v>
      </c>
      <c r="B482" s="292" t="s">
        <v>375</v>
      </c>
      <c r="C482" s="307" t="s">
        <v>52</v>
      </c>
    </row>
    <row r="483" spans="1:3">
      <c r="A483" s="288">
        <v>20607</v>
      </c>
      <c r="B483" s="291" t="s">
        <v>376</v>
      </c>
      <c r="C483" s="290">
        <f>SUM(C484:C489)</f>
        <v>5</v>
      </c>
    </row>
    <row r="484" s="171" customFormat="1" spans="1:3">
      <c r="A484" s="288">
        <v>2060701</v>
      </c>
      <c r="B484" s="292" t="s">
        <v>350</v>
      </c>
      <c r="C484" s="307" t="s">
        <v>52</v>
      </c>
    </row>
    <row r="485" s="171" customFormat="1" spans="1:3">
      <c r="A485" s="288">
        <v>2060702</v>
      </c>
      <c r="B485" s="292" t="s">
        <v>377</v>
      </c>
      <c r="C485" s="307">
        <v>5</v>
      </c>
    </row>
    <row r="486" s="171" customFormat="1" spans="1:3">
      <c r="A486" s="288">
        <v>2060703</v>
      </c>
      <c r="B486" s="292" t="s">
        <v>378</v>
      </c>
      <c r="C486" s="307" t="s">
        <v>52</v>
      </c>
    </row>
    <row r="487" s="171" customFormat="1" spans="1:3">
      <c r="A487" s="288">
        <v>2060704</v>
      </c>
      <c r="B487" s="292" t="s">
        <v>379</v>
      </c>
      <c r="C487" s="307" t="s">
        <v>52</v>
      </c>
    </row>
    <row r="488" s="171" customFormat="1" spans="1:3">
      <c r="A488" s="288">
        <v>2060705</v>
      </c>
      <c r="B488" s="292" t="s">
        <v>380</v>
      </c>
      <c r="C488" s="307" t="s">
        <v>52</v>
      </c>
    </row>
    <row r="489" s="171" customFormat="1" spans="1:3">
      <c r="A489" s="288">
        <v>2060799</v>
      </c>
      <c r="B489" s="292" t="s">
        <v>381</v>
      </c>
      <c r="C489" s="307" t="s">
        <v>52</v>
      </c>
    </row>
    <row r="490" spans="1:3">
      <c r="A490" s="288">
        <v>20608</v>
      </c>
      <c r="B490" s="291" t="s">
        <v>382</v>
      </c>
      <c r="C490" s="290">
        <f>SUM(C491:C493)</f>
        <v>0</v>
      </c>
    </row>
    <row r="491" s="171" customFormat="1" spans="1:3">
      <c r="A491" s="288">
        <v>2060801</v>
      </c>
      <c r="B491" s="292" t="s">
        <v>383</v>
      </c>
      <c r="C491" s="307" t="s">
        <v>52</v>
      </c>
    </row>
    <row r="492" s="171" customFormat="1" spans="1:3">
      <c r="A492" s="288">
        <v>2060802</v>
      </c>
      <c r="B492" s="292" t="s">
        <v>384</v>
      </c>
      <c r="C492" s="307" t="s">
        <v>52</v>
      </c>
    </row>
    <row r="493" s="171" customFormat="1" spans="1:3">
      <c r="A493" s="288">
        <v>2060899</v>
      </c>
      <c r="B493" s="292" t="s">
        <v>385</v>
      </c>
      <c r="C493" s="307" t="s">
        <v>52</v>
      </c>
    </row>
    <row r="494" spans="1:3">
      <c r="A494" s="288">
        <v>20609</v>
      </c>
      <c r="B494" s="291" t="s">
        <v>386</v>
      </c>
      <c r="C494" s="290">
        <f>SUM(C495:C497)</f>
        <v>0</v>
      </c>
    </row>
    <row r="495" s="171" customFormat="1" spans="1:3">
      <c r="A495" s="288">
        <v>2060901</v>
      </c>
      <c r="B495" s="292" t="s">
        <v>387</v>
      </c>
      <c r="C495" s="307" t="s">
        <v>52</v>
      </c>
    </row>
    <row r="496" s="171" customFormat="1" spans="1:3">
      <c r="A496" s="288">
        <v>2060902</v>
      </c>
      <c r="B496" s="292" t="s">
        <v>388</v>
      </c>
      <c r="C496" s="307" t="s">
        <v>52</v>
      </c>
    </row>
    <row r="497" s="171" customFormat="1" spans="1:3">
      <c r="A497" s="288">
        <v>2060999</v>
      </c>
      <c r="B497" s="292" t="s">
        <v>389</v>
      </c>
      <c r="C497" s="307" t="s">
        <v>52</v>
      </c>
    </row>
    <row r="498" spans="1:3">
      <c r="A498" s="288">
        <v>20699</v>
      </c>
      <c r="B498" s="291" t="s">
        <v>390</v>
      </c>
      <c r="C498" s="290">
        <f>SUM(C499:C502)</f>
        <v>573</v>
      </c>
    </row>
    <row r="499" s="171" customFormat="1" spans="1:3">
      <c r="A499" s="288">
        <v>2069901</v>
      </c>
      <c r="B499" s="292" t="s">
        <v>391</v>
      </c>
      <c r="C499" s="307" t="s">
        <v>52</v>
      </c>
    </row>
    <row r="500" s="171" customFormat="1" spans="1:3">
      <c r="A500" s="288">
        <v>2069902</v>
      </c>
      <c r="B500" s="292" t="s">
        <v>392</v>
      </c>
      <c r="C500" s="307" t="s">
        <v>52</v>
      </c>
    </row>
    <row r="501" s="171" customFormat="1" spans="1:3">
      <c r="A501" s="288">
        <v>2069903</v>
      </c>
      <c r="B501" s="292" t="s">
        <v>393</v>
      </c>
      <c r="C501" s="307" t="s">
        <v>52</v>
      </c>
    </row>
    <row r="502" s="171" customFormat="1" spans="1:3">
      <c r="A502" s="288">
        <v>2069999</v>
      </c>
      <c r="B502" s="292" t="s">
        <v>394</v>
      </c>
      <c r="C502" s="307">
        <v>573</v>
      </c>
    </row>
    <row r="503" s="171" customFormat="1" spans="1:3">
      <c r="A503" s="288">
        <v>207</v>
      </c>
      <c r="B503" s="289" t="s">
        <v>395</v>
      </c>
      <c r="C503" s="306">
        <f>C504+C520+C528+C539+C548+C556</f>
        <v>5760.7</v>
      </c>
    </row>
    <row r="504" spans="1:3">
      <c r="A504" s="288">
        <v>20701</v>
      </c>
      <c r="B504" s="291" t="s">
        <v>396</v>
      </c>
      <c r="C504" s="290">
        <f>SUM(C505:C518)</f>
        <v>4113.7</v>
      </c>
    </row>
    <row r="505" s="171" customFormat="1" spans="1:3">
      <c r="A505" s="288">
        <v>2070101</v>
      </c>
      <c r="B505" s="292" t="s">
        <v>63</v>
      </c>
      <c r="C505" s="307">
        <v>1723.7</v>
      </c>
    </row>
    <row r="506" s="171" customFormat="1" spans="1:3">
      <c r="A506" s="288">
        <v>2070102</v>
      </c>
      <c r="B506" s="292" t="s">
        <v>64</v>
      </c>
      <c r="C506" s="307" t="s">
        <v>52</v>
      </c>
    </row>
    <row r="507" s="171" customFormat="1" spans="1:3">
      <c r="A507" s="288">
        <v>2070103</v>
      </c>
      <c r="B507" s="292" t="s">
        <v>65</v>
      </c>
      <c r="C507" s="307" t="s">
        <v>52</v>
      </c>
    </row>
    <row r="508" s="171" customFormat="1" spans="1:3">
      <c r="A508" s="288">
        <v>2070104</v>
      </c>
      <c r="B508" s="292" t="s">
        <v>397</v>
      </c>
      <c r="C508" s="307" t="s">
        <v>52</v>
      </c>
    </row>
    <row r="509" s="171" customFormat="1" spans="1:3">
      <c r="A509" s="288">
        <v>2070105</v>
      </c>
      <c r="B509" s="292" t="s">
        <v>398</v>
      </c>
      <c r="C509" s="307" t="s">
        <v>52</v>
      </c>
    </row>
    <row r="510" s="171" customFormat="1" spans="1:3">
      <c r="A510" s="288">
        <v>2070106</v>
      </c>
      <c r="B510" s="292" t="s">
        <v>399</v>
      </c>
      <c r="C510" s="307" t="s">
        <v>52</v>
      </c>
    </row>
    <row r="511" s="171" customFormat="1" spans="1:3">
      <c r="A511" s="288">
        <v>2070107</v>
      </c>
      <c r="B511" s="292" t="s">
        <v>400</v>
      </c>
      <c r="C511" s="307" t="s">
        <v>52</v>
      </c>
    </row>
    <row r="512" s="171" customFormat="1" spans="1:3">
      <c r="A512" s="288">
        <v>2070108</v>
      </c>
      <c r="B512" s="292" t="s">
        <v>401</v>
      </c>
      <c r="C512" s="307" t="s">
        <v>52</v>
      </c>
    </row>
    <row r="513" s="171" customFormat="1" spans="1:3">
      <c r="A513" s="288">
        <v>2070109</v>
      </c>
      <c r="B513" s="292" t="s">
        <v>402</v>
      </c>
      <c r="C513" s="307" t="s">
        <v>52</v>
      </c>
    </row>
    <row r="514" s="171" customFormat="1" spans="1:3">
      <c r="A514" s="288">
        <v>2070110</v>
      </c>
      <c r="B514" s="292" t="s">
        <v>403</v>
      </c>
      <c r="C514" s="307">
        <v>10</v>
      </c>
    </row>
    <row r="515" s="171" customFormat="1" spans="1:3">
      <c r="A515" s="288">
        <v>2070111</v>
      </c>
      <c r="B515" s="292" t="s">
        <v>404</v>
      </c>
      <c r="C515" s="307" t="s">
        <v>52</v>
      </c>
    </row>
    <row r="516" s="171" customFormat="1" spans="1:3">
      <c r="A516" s="288">
        <v>2070112</v>
      </c>
      <c r="B516" s="292" t="s">
        <v>405</v>
      </c>
      <c r="C516" s="307" t="s">
        <v>52</v>
      </c>
    </row>
    <row r="517" s="171" customFormat="1" spans="1:3">
      <c r="A517" s="288">
        <v>2070113</v>
      </c>
      <c r="B517" s="292" t="s">
        <v>406</v>
      </c>
      <c r="C517" s="307">
        <v>1680</v>
      </c>
    </row>
    <row r="518" s="171" customFormat="1" spans="1:3">
      <c r="A518" s="288">
        <v>2070114</v>
      </c>
      <c r="B518" s="292" t="s">
        <v>407</v>
      </c>
      <c r="C518" s="307">
        <v>700</v>
      </c>
    </row>
    <row r="519" s="171" customFormat="1" spans="1:3">
      <c r="A519" s="288">
        <v>2070199</v>
      </c>
      <c r="B519" s="292" t="s">
        <v>408</v>
      </c>
      <c r="C519" s="307">
        <v>0</v>
      </c>
    </row>
    <row r="520" spans="1:3">
      <c r="A520" s="288">
        <v>20702</v>
      </c>
      <c r="B520" s="291" t="s">
        <v>409</v>
      </c>
      <c r="C520" s="290">
        <f>SUM(C521:C527)</f>
        <v>0</v>
      </c>
    </row>
    <row r="521" s="171" customFormat="1" spans="1:3">
      <c r="A521" s="288">
        <v>2070201</v>
      </c>
      <c r="B521" s="292" t="s">
        <v>63</v>
      </c>
      <c r="C521" s="307" t="s">
        <v>52</v>
      </c>
    </row>
    <row r="522" s="171" customFormat="1" spans="1:3">
      <c r="A522" s="288">
        <v>2070202</v>
      </c>
      <c r="B522" s="292" t="s">
        <v>64</v>
      </c>
      <c r="C522" s="307" t="s">
        <v>52</v>
      </c>
    </row>
    <row r="523" s="171" customFormat="1" spans="1:3">
      <c r="A523" s="288">
        <v>2070203</v>
      </c>
      <c r="B523" s="292" t="s">
        <v>65</v>
      </c>
      <c r="C523" s="307" t="s">
        <v>52</v>
      </c>
    </row>
    <row r="524" s="171" customFormat="1" spans="1:3">
      <c r="A524" s="288">
        <v>2070204</v>
      </c>
      <c r="B524" s="292" t="s">
        <v>410</v>
      </c>
      <c r="C524" s="307" t="s">
        <v>52</v>
      </c>
    </row>
    <row r="525" s="171" customFormat="1" spans="1:3">
      <c r="A525" s="288">
        <v>2070205</v>
      </c>
      <c r="B525" s="292" t="s">
        <v>411</v>
      </c>
      <c r="C525" s="307" t="s">
        <v>52</v>
      </c>
    </row>
    <row r="526" s="171" customFormat="1" spans="1:3">
      <c r="A526" s="288">
        <v>2070206</v>
      </c>
      <c r="B526" s="292" t="s">
        <v>412</v>
      </c>
      <c r="C526" s="307" t="s">
        <v>52</v>
      </c>
    </row>
    <row r="527" s="171" customFormat="1" spans="1:3">
      <c r="A527" s="288">
        <v>2070299</v>
      </c>
      <c r="B527" s="292" t="s">
        <v>413</v>
      </c>
      <c r="C527" s="307">
        <v>0</v>
      </c>
    </row>
    <row r="528" spans="1:3">
      <c r="A528" s="288">
        <v>20703</v>
      </c>
      <c r="B528" s="291" t="s">
        <v>414</v>
      </c>
      <c r="C528" s="290">
        <f>SUM(C529:C538)</f>
        <v>10</v>
      </c>
    </row>
    <row r="529" s="171" customFormat="1" spans="1:3">
      <c r="A529" s="288">
        <v>2070301</v>
      </c>
      <c r="B529" s="292" t="s">
        <v>63</v>
      </c>
      <c r="C529" s="307" t="s">
        <v>52</v>
      </c>
    </row>
    <row r="530" s="171" customFormat="1" spans="1:3">
      <c r="A530" s="288">
        <v>2070302</v>
      </c>
      <c r="B530" s="292" t="s">
        <v>64</v>
      </c>
      <c r="C530" s="307" t="s">
        <v>52</v>
      </c>
    </row>
    <row r="531" s="171" customFormat="1" spans="1:3">
      <c r="A531" s="288">
        <v>2070303</v>
      </c>
      <c r="B531" s="292" t="s">
        <v>65</v>
      </c>
      <c r="C531" s="307" t="s">
        <v>52</v>
      </c>
    </row>
    <row r="532" s="171" customFormat="1" spans="1:3">
      <c r="A532" s="288">
        <v>2070304</v>
      </c>
      <c r="B532" s="292" t="s">
        <v>415</v>
      </c>
      <c r="C532" s="307" t="s">
        <v>52</v>
      </c>
    </row>
    <row r="533" s="171" customFormat="1" spans="1:3">
      <c r="A533" s="288">
        <v>2070305</v>
      </c>
      <c r="B533" s="292" t="s">
        <v>416</v>
      </c>
      <c r="C533" s="307" t="s">
        <v>52</v>
      </c>
    </row>
    <row r="534" s="171" customFormat="1" spans="1:3">
      <c r="A534" s="288">
        <v>2070306</v>
      </c>
      <c r="B534" s="292" t="s">
        <v>417</v>
      </c>
      <c r="C534" s="307"/>
    </row>
    <row r="535" s="171" customFormat="1" spans="1:3">
      <c r="A535" s="288">
        <v>2070307</v>
      </c>
      <c r="B535" s="292" t="s">
        <v>418</v>
      </c>
      <c r="C535" s="307">
        <v>10</v>
      </c>
    </row>
    <row r="536" s="171" customFormat="1" spans="1:3">
      <c r="A536" s="288">
        <v>2070308</v>
      </c>
      <c r="B536" s="292" t="s">
        <v>419</v>
      </c>
      <c r="C536" s="307" t="s">
        <v>52</v>
      </c>
    </row>
    <row r="537" s="171" customFormat="1" spans="1:3">
      <c r="A537" s="288">
        <v>2070309</v>
      </c>
      <c r="B537" s="292" t="s">
        <v>420</v>
      </c>
      <c r="C537" s="307" t="s">
        <v>52</v>
      </c>
    </row>
    <row r="538" s="171" customFormat="1" spans="1:3">
      <c r="A538" s="288">
        <v>2070399</v>
      </c>
      <c r="B538" s="292" t="s">
        <v>421</v>
      </c>
      <c r="C538" s="307"/>
    </row>
    <row r="539" spans="1:3">
      <c r="A539" s="288">
        <v>20706</v>
      </c>
      <c r="B539" s="291" t="s">
        <v>422</v>
      </c>
      <c r="C539" s="290">
        <f>SUM(C540:C547)</f>
        <v>7</v>
      </c>
    </row>
    <row r="540" s="171" customFormat="1" spans="1:3">
      <c r="A540" s="288">
        <v>2070601</v>
      </c>
      <c r="B540" s="292" t="s">
        <v>63</v>
      </c>
      <c r="C540" s="307">
        <v>2</v>
      </c>
    </row>
    <row r="541" s="171" customFormat="1" spans="1:3">
      <c r="A541" s="288">
        <v>2070602</v>
      </c>
      <c r="B541" s="292" t="s">
        <v>64</v>
      </c>
      <c r="C541" s="307" t="s">
        <v>52</v>
      </c>
    </row>
    <row r="542" s="171" customFormat="1" spans="1:3">
      <c r="A542" s="288">
        <v>2070603</v>
      </c>
      <c r="B542" s="292" t="s">
        <v>65</v>
      </c>
      <c r="C542" s="307" t="s">
        <v>52</v>
      </c>
    </row>
    <row r="543" s="171" customFormat="1" spans="1:3">
      <c r="A543" s="288">
        <v>2070604</v>
      </c>
      <c r="B543" s="292" t="s">
        <v>423</v>
      </c>
      <c r="C543" s="307" t="s">
        <v>52</v>
      </c>
    </row>
    <row r="544" s="171" customFormat="1" spans="1:3">
      <c r="A544" s="288">
        <v>2070605</v>
      </c>
      <c r="B544" s="292" t="s">
        <v>424</v>
      </c>
      <c r="C544" s="307" t="s">
        <v>52</v>
      </c>
    </row>
    <row r="545" s="171" customFormat="1" spans="1:3">
      <c r="A545" s="288">
        <v>2070606</v>
      </c>
      <c r="B545" s="292" t="s">
        <v>425</v>
      </c>
      <c r="C545" s="307">
        <v>5</v>
      </c>
    </row>
    <row r="546" s="171" customFormat="1" spans="1:3">
      <c r="A546" s="288">
        <v>2070607</v>
      </c>
      <c r="B546" s="292" t="s">
        <v>426</v>
      </c>
      <c r="C546" s="307" t="s">
        <v>52</v>
      </c>
    </row>
    <row r="547" s="171" customFormat="1" spans="1:3">
      <c r="A547" s="288">
        <v>2070699</v>
      </c>
      <c r="B547" s="292" t="s">
        <v>427</v>
      </c>
      <c r="C547" s="307"/>
    </row>
    <row r="548" spans="1:3">
      <c r="A548" s="288">
        <v>20708</v>
      </c>
      <c r="B548" s="291" t="s">
        <v>428</v>
      </c>
      <c r="C548" s="290">
        <f>SUM(C549:C555)</f>
        <v>30</v>
      </c>
    </row>
    <row r="549" s="171" customFormat="1" spans="1:3">
      <c r="A549" s="288">
        <v>2070801</v>
      </c>
      <c r="B549" s="292" t="s">
        <v>63</v>
      </c>
      <c r="C549" s="307" t="s">
        <v>52</v>
      </c>
    </row>
    <row r="550" s="171" customFormat="1" spans="1:3">
      <c r="A550" s="288">
        <v>2070802</v>
      </c>
      <c r="B550" s="292" t="s">
        <v>64</v>
      </c>
      <c r="C550" s="307" t="s">
        <v>52</v>
      </c>
    </row>
    <row r="551" s="171" customFormat="1" spans="1:3">
      <c r="A551" s="288">
        <v>2070803</v>
      </c>
      <c r="B551" s="292" t="s">
        <v>65</v>
      </c>
      <c r="C551" s="307" t="s">
        <v>52</v>
      </c>
    </row>
    <row r="552" s="171" customFormat="1" spans="1:3">
      <c r="A552" s="288">
        <v>2070806</v>
      </c>
      <c r="B552" s="292" t="s">
        <v>429</v>
      </c>
      <c r="C552" s="307" t="s">
        <v>52</v>
      </c>
    </row>
    <row r="553" s="171" customFormat="1" spans="1:3">
      <c r="A553" s="288">
        <v>2070807</v>
      </c>
      <c r="B553" s="292" t="s">
        <v>430</v>
      </c>
      <c r="C553" s="307"/>
    </row>
    <row r="554" s="171" customFormat="1" spans="1:3">
      <c r="A554" s="288">
        <v>2070808</v>
      </c>
      <c r="B554" s="292" t="s">
        <v>431</v>
      </c>
      <c r="C554" s="307">
        <v>12</v>
      </c>
    </row>
    <row r="555" s="171" customFormat="1" spans="1:3">
      <c r="A555" s="288">
        <v>2070899</v>
      </c>
      <c r="B555" s="292" t="s">
        <v>432</v>
      </c>
      <c r="C555" s="307">
        <v>18</v>
      </c>
    </row>
    <row r="556" spans="1:3">
      <c r="A556" s="288">
        <v>20799</v>
      </c>
      <c r="B556" s="291" t="s">
        <v>433</v>
      </c>
      <c r="C556" s="290">
        <f>SUM(C557:C559)</f>
        <v>1600</v>
      </c>
    </row>
    <row r="557" s="171" customFormat="1" spans="1:3">
      <c r="A557" s="288">
        <v>2079902</v>
      </c>
      <c r="B557" s="292" t="s">
        <v>434</v>
      </c>
      <c r="C557" s="307" t="str">
        <f>VLOOKUP(A558,'[1]2025年一般预算支出（按功能分类）'!$A$461:$C$516,3,FALSE)</f>
        <v/>
      </c>
    </row>
    <row r="558" s="171" customFormat="1" spans="1:3">
      <c r="A558" s="288">
        <v>2079903</v>
      </c>
      <c r="B558" s="292" t="s">
        <v>435</v>
      </c>
      <c r="C558" s="307"/>
    </row>
    <row r="559" s="171" customFormat="1" spans="1:3">
      <c r="A559" s="288">
        <v>2079999</v>
      </c>
      <c r="B559" s="292" t="s">
        <v>436</v>
      </c>
      <c r="C559" s="307">
        <v>1600</v>
      </c>
    </row>
    <row r="560" s="171" customFormat="1" spans="1:3">
      <c r="A560" s="288">
        <v>208</v>
      </c>
      <c r="B560" s="289" t="s">
        <v>437</v>
      </c>
      <c r="C560" s="306">
        <f>C561+C580+C589+C591+C600+C604+C614+C623+C630+C638+C647+C652+C655+C658+C661+C664+C667+C671+C675+C683+C686</f>
        <v>46220.55</v>
      </c>
    </row>
    <row r="561" spans="1:3">
      <c r="A561" s="288">
        <v>20801</v>
      </c>
      <c r="B561" s="291" t="s">
        <v>438</v>
      </c>
      <c r="C561" s="290">
        <f>SUM(C562:C579)</f>
        <v>1152</v>
      </c>
    </row>
    <row r="562" s="171" customFormat="1" spans="1:3">
      <c r="A562" s="288">
        <v>2080101</v>
      </c>
      <c r="B562" s="292" t="s">
        <v>63</v>
      </c>
      <c r="C562" s="307">
        <v>891</v>
      </c>
    </row>
    <row r="563" s="171" customFormat="1" spans="1:3">
      <c r="A563" s="288">
        <v>2080102</v>
      </c>
      <c r="B563" s="292" t="s">
        <v>64</v>
      </c>
      <c r="C563" s="307" t="s">
        <v>52</v>
      </c>
    </row>
    <row r="564" s="171" customFormat="1" spans="1:3">
      <c r="A564" s="288">
        <v>2080103</v>
      </c>
      <c r="B564" s="292" t="s">
        <v>65</v>
      </c>
      <c r="C564" s="307" t="s">
        <v>52</v>
      </c>
    </row>
    <row r="565" s="171" customFormat="1" spans="1:3">
      <c r="A565" s="288">
        <v>2080104</v>
      </c>
      <c r="B565" s="292" t="s">
        <v>439</v>
      </c>
      <c r="C565" s="307">
        <v>9</v>
      </c>
    </row>
    <row r="566" s="171" customFormat="1" spans="1:3">
      <c r="A566" s="288">
        <v>2080105</v>
      </c>
      <c r="B566" s="292" t="s">
        <v>440</v>
      </c>
      <c r="C566" s="307">
        <v>8</v>
      </c>
    </row>
    <row r="567" s="171" customFormat="1" spans="1:3">
      <c r="A567" s="288">
        <v>2080106</v>
      </c>
      <c r="B567" s="292" t="s">
        <v>441</v>
      </c>
      <c r="C567" s="307" t="s">
        <v>52</v>
      </c>
    </row>
    <row r="568" s="171" customFormat="1" spans="1:3">
      <c r="A568" s="288">
        <v>2080107</v>
      </c>
      <c r="B568" s="292" t="s">
        <v>442</v>
      </c>
      <c r="C568" s="307" t="s">
        <v>52</v>
      </c>
    </row>
    <row r="569" s="171" customFormat="1" spans="1:3">
      <c r="A569" s="288">
        <v>2080108</v>
      </c>
      <c r="B569" s="292" t="s">
        <v>104</v>
      </c>
      <c r="C569" s="307" t="s">
        <v>52</v>
      </c>
    </row>
    <row r="570" s="171" customFormat="1" spans="1:3">
      <c r="A570" s="288">
        <v>2080109</v>
      </c>
      <c r="B570" s="292" t="s">
        <v>443</v>
      </c>
      <c r="C570" s="307" t="s">
        <v>52</v>
      </c>
    </row>
    <row r="571" s="171" customFormat="1" spans="1:3">
      <c r="A571" s="288">
        <v>2080110</v>
      </c>
      <c r="B571" s="292" t="s">
        <v>444</v>
      </c>
      <c r="C571" s="307" t="s">
        <v>52</v>
      </c>
    </row>
    <row r="572" s="171" customFormat="1" ht="24" spans="1:3">
      <c r="A572" s="288">
        <v>2080111</v>
      </c>
      <c r="B572" s="292" t="s">
        <v>445</v>
      </c>
      <c r="C572" s="307" t="s">
        <v>52</v>
      </c>
    </row>
    <row r="573" s="171" customFormat="1" spans="1:3">
      <c r="A573" s="288">
        <v>2080112</v>
      </c>
      <c r="B573" s="292" t="s">
        <v>446</v>
      </c>
      <c r="C573" s="307" t="s">
        <v>52</v>
      </c>
    </row>
    <row r="574" s="171" customFormat="1" spans="1:3">
      <c r="A574" s="288">
        <v>2080113</v>
      </c>
      <c r="B574" s="292" t="s">
        <v>447</v>
      </c>
      <c r="C574" s="307" t="s">
        <v>52</v>
      </c>
    </row>
    <row r="575" s="171" customFormat="1" spans="1:3">
      <c r="A575" s="288">
        <v>2080114</v>
      </c>
      <c r="B575" s="292" t="s">
        <v>448</v>
      </c>
      <c r="C575" s="307" t="s">
        <v>52</v>
      </c>
    </row>
    <row r="576" s="171" customFormat="1" spans="1:3">
      <c r="A576" s="288">
        <v>2080115</v>
      </c>
      <c r="B576" s="292" t="s">
        <v>449</v>
      </c>
      <c r="C576" s="307" t="s">
        <v>52</v>
      </c>
    </row>
    <row r="577" s="171" customFormat="1" spans="1:3">
      <c r="A577" s="288">
        <v>2080116</v>
      </c>
      <c r="B577" s="292" t="s">
        <v>450</v>
      </c>
      <c r="C577" s="307">
        <v>13</v>
      </c>
    </row>
    <row r="578" s="171" customFormat="1" spans="1:3">
      <c r="A578" s="288">
        <v>2080150</v>
      </c>
      <c r="B578" s="292" t="s">
        <v>72</v>
      </c>
      <c r="C578" s="307" t="s">
        <v>52</v>
      </c>
    </row>
    <row r="579" s="171" customFormat="1" ht="24" spans="1:3">
      <c r="A579" s="288">
        <v>2080199</v>
      </c>
      <c r="B579" s="292" t="s">
        <v>451</v>
      </c>
      <c r="C579" s="307">
        <v>231</v>
      </c>
    </row>
    <row r="580" spans="1:3">
      <c r="A580" s="288">
        <v>20802</v>
      </c>
      <c r="B580" s="291" t="s">
        <v>452</v>
      </c>
      <c r="C580" s="290">
        <f>SUM(C581:C588)</f>
        <v>541.1</v>
      </c>
    </row>
    <row r="581" s="171" customFormat="1" spans="1:3">
      <c r="A581" s="288">
        <v>2080201</v>
      </c>
      <c r="B581" s="292" t="s">
        <v>63</v>
      </c>
      <c r="C581" s="307">
        <v>474.1</v>
      </c>
    </row>
    <row r="582" s="171" customFormat="1" spans="1:3">
      <c r="A582" s="288">
        <v>2080202</v>
      </c>
      <c r="B582" s="292" t="s">
        <v>64</v>
      </c>
      <c r="C582" s="307">
        <v>53</v>
      </c>
    </row>
    <row r="583" s="171" customFormat="1" spans="1:3">
      <c r="A583" s="288">
        <v>2080203</v>
      </c>
      <c r="B583" s="292" t="s">
        <v>65</v>
      </c>
      <c r="C583" s="307" t="s">
        <v>52</v>
      </c>
    </row>
    <row r="584" s="171" customFormat="1" spans="1:3">
      <c r="A584" s="288">
        <v>2080206</v>
      </c>
      <c r="B584" s="292" t="s">
        <v>453</v>
      </c>
      <c r="C584" s="307" t="s">
        <v>52</v>
      </c>
    </row>
    <row r="585" s="171" customFormat="1" spans="1:3">
      <c r="A585" s="288">
        <v>2080207</v>
      </c>
      <c r="B585" s="292" t="s">
        <v>454</v>
      </c>
      <c r="C585" s="307" t="s">
        <v>52</v>
      </c>
    </row>
    <row r="586" s="171" customFormat="1" spans="1:3">
      <c r="A586" s="288">
        <v>2080208</v>
      </c>
      <c r="B586" s="292" t="s">
        <v>455</v>
      </c>
      <c r="C586" s="307">
        <v>0</v>
      </c>
    </row>
    <row r="587" s="171" customFormat="1" spans="1:3">
      <c r="A587" s="296">
        <v>2080209</v>
      </c>
      <c r="B587" s="299" t="s">
        <v>456</v>
      </c>
      <c r="C587" s="307">
        <v>5</v>
      </c>
    </row>
    <row r="588" s="171" customFormat="1" spans="1:3">
      <c r="A588" s="288">
        <v>2080299</v>
      </c>
      <c r="B588" s="292" t="s">
        <v>457</v>
      </c>
      <c r="C588" s="307">
        <v>9</v>
      </c>
    </row>
    <row r="589" spans="1:3">
      <c r="A589" s="288">
        <v>20804</v>
      </c>
      <c r="B589" s="291" t="s">
        <v>458</v>
      </c>
      <c r="C589" s="290">
        <f>C590</f>
        <v>0</v>
      </c>
    </row>
    <row r="590" s="171" customFormat="1" spans="1:3">
      <c r="A590" s="288">
        <v>2080402</v>
      </c>
      <c r="B590" s="292" t="s">
        <v>459</v>
      </c>
      <c r="C590" s="307">
        <v>0</v>
      </c>
    </row>
    <row r="591" spans="1:3">
      <c r="A591" s="288">
        <v>20805</v>
      </c>
      <c r="B591" s="291" t="s">
        <v>460</v>
      </c>
      <c r="C591" s="290">
        <f>SUM(C592:C599)</f>
        <v>19311.78</v>
      </c>
    </row>
    <row r="592" s="171" customFormat="1" spans="1:3">
      <c r="A592" s="288">
        <v>2080501</v>
      </c>
      <c r="B592" s="292" t="s">
        <v>461</v>
      </c>
      <c r="C592" s="307">
        <v>3922</v>
      </c>
    </row>
    <row r="593" s="171" customFormat="1" spans="1:3">
      <c r="A593" s="288">
        <v>2080502</v>
      </c>
      <c r="B593" s="292" t="s">
        <v>462</v>
      </c>
      <c r="C593" s="304">
        <v>1426.05</v>
      </c>
    </row>
    <row r="594" s="171" customFormat="1" spans="1:3">
      <c r="A594" s="288">
        <v>2080503</v>
      </c>
      <c r="B594" s="292" t="s">
        <v>463</v>
      </c>
      <c r="C594" s="307" t="s">
        <v>52</v>
      </c>
    </row>
    <row r="595" s="171" customFormat="1" ht="24" spans="1:3">
      <c r="A595" s="288">
        <v>2080505</v>
      </c>
      <c r="B595" s="292" t="s">
        <v>464</v>
      </c>
      <c r="C595" s="304">
        <v>9859.78</v>
      </c>
    </row>
    <row r="596" s="171" customFormat="1" ht="24" spans="1:3">
      <c r="A596" s="288">
        <v>2080506</v>
      </c>
      <c r="B596" s="292" t="s">
        <v>465</v>
      </c>
      <c r="C596" s="304">
        <v>1438.95</v>
      </c>
    </row>
    <row r="597" s="171" customFormat="1" ht="24" spans="1:3">
      <c r="A597" s="288">
        <v>2080507</v>
      </c>
      <c r="B597" s="292" t="s">
        <v>466</v>
      </c>
      <c r="C597" s="307">
        <v>2226</v>
      </c>
    </row>
    <row r="598" s="171" customFormat="1" ht="24" spans="1:3">
      <c r="A598" s="288">
        <v>2080508</v>
      </c>
      <c r="B598" s="292" t="s">
        <v>467</v>
      </c>
      <c r="C598" s="307" t="s">
        <v>52</v>
      </c>
    </row>
    <row r="599" s="171" customFormat="1" spans="1:3">
      <c r="A599" s="288">
        <v>2080599</v>
      </c>
      <c r="B599" s="292" t="s">
        <v>468</v>
      </c>
      <c r="C599" s="307">
        <v>439</v>
      </c>
    </row>
    <row r="600" spans="1:3">
      <c r="A600" s="288">
        <v>20806</v>
      </c>
      <c r="B600" s="291" t="s">
        <v>469</v>
      </c>
      <c r="C600" s="290">
        <f>SUM(C601:C603)</f>
        <v>57</v>
      </c>
    </row>
    <row r="601" s="171" customFormat="1" spans="1:3">
      <c r="A601" s="288">
        <v>2080601</v>
      </c>
      <c r="B601" s="292" t="s">
        <v>470</v>
      </c>
      <c r="C601" s="307" t="s">
        <v>52</v>
      </c>
    </row>
    <row r="602" s="171" customFormat="1" spans="1:3">
      <c r="A602" s="288">
        <v>2080602</v>
      </c>
      <c r="B602" s="292" t="s">
        <v>471</v>
      </c>
      <c r="C602" s="307" t="s">
        <v>52</v>
      </c>
    </row>
    <row r="603" s="171" customFormat="1" spans="1:3">
      <c r="A603" s="288">
        <v>2080699</v>
      </c>
      <c r="B603" s="292" t="s">
        <v>472</v>
      </c>
      <c r="C603" s="307">
        <v>57</v>
      </c>
    </row>
    <row r="604" spans="1:3">
      <c r="A604" s="288">
        <v>20807</v>
      </c>
      <c r="B604" s="291" t="s">
        <v>473</v>
      </c>
      <c r="C604" s="290">
        <f>SUM(C605:C613)</f>
        <v>2957</v>
      </c>
    </row>
    <row r="605" s="171" customFormat="1" spans="1:3">
      <c r="A605" s="288">
        <v>2080701</v>
      </c>
      <c r="B605" s="292" t="s">
        <v>474</v>
      </c>
      <c r="C605" s="307" t="s">
        <v>52</v>
      </c>
    </row>
    <row r="606" s="171" customFormat="1" spans="1:3">
      <c r="A606" s="288">
        <v>2080702</v>
      </c>
      <c r="B606" s="292" t="s">
        <v>475</v>
      </c>
      <c r="C606" s="307" t="s">
        <v>52</v>
      </c>
    </row>
    <row r="607" s="171" customFormat="1" spans="1:3">
      <c r="A607" s="288">
        <v>2080704</v>
      </c>
      <c r="B607" s="292" t="s">
        <v>476</v>
      </c>
      <c r="C607" s="307" t="s">
        <v>52</v>
      </c>
    </row>
    <row r="608" s="171" customFormat="1" spans="1:3">
      <c r="A608" s="288">
        <v>2080705</v>
      </c>
      <c r="B608" s="292" t="s">
        <v>477</v>
      </c>
      <c r="C608" s="307">
        <v>29</v>
      </c>
    </row>
    <row r="609" s="171" customFormat="1" spans="1:3">
      <c r="A609" s="288">
        <v>2080709</v>
      </c>
      <c r="B609" s="292" t="s">
        <v>478</v>
      </c>
      <c r="C609" s="307" t="s">
        <v>52</v>
      </c>
    </row>
    <row r="610" s="171" customFormat="1" spans="1:3">
      <c r="A610" s="288">
        <v>2080711</v>
      </c>
      <c r="B610" s="292" t="s">
        <v>479</v>
      </c>
      <c r="C610" s="307" t="s">
        <v>52</v>
      </c>
    </row>
    <row r="611" s="171" customFormat="1" spans="1:3">
      <c r="A611" s="288">
        <v>2080712</v>
      </c>
      <c r="B611" s="292" t="s">
        <v>480</v>
      </c>
      <c r="C611" s="307" t="s">
        <v>52</v>
      </c>
    </row>
    <row r="612" s="171" customFormat="1" spans="1:3">
      <c r="A612" s="288">
        <v>2080713</v>
      </c>
      <c r="B612" s="292" t="s">
        <v>481</v>
      </c>
      <c r="C612" s="307" t="s">
        <v>52</v>
      </c>
    </row>
    <row r="613" s="171" customFormat="1" spans="1:3">
      <c r="A613" s="288">
        <v>2080799</v>
      </c>
      <c r="B613" s="292" t="s">
        <v>482</v>
      </c>
      <c r="C613" s="307">
        <v>2928</v>
      </c>
    </row>
    <row r="614" spans="1:3">
      <c r="A614" s="288">
        <v>20808</v>
      </c>
      <c r="B614" s="291" t="s">
        <v>483</v>
      </c>
      <c r="C614" s="290">
        <f>SUM(C615:C622)</f>
        <v>2464.52</v>
      </c>
    </row>
    <row r="615" s="171" customFormat="1" spans="1:3">
      <c r="A615" s="288">
        <v>2080801</v>
      </c>
      <c r="B615" s="292" t="s">
        <v>484</v>
      </c>
      <c r="C615" s="304">
        <v>1310.52</v>
      </c>
    </row>
    <row r="616" s="171" customFormat="1" spans="1:3">
      <c r="A616" s="288">
        <v>2080802</v>
      </c>
      <c r="B616" s="292" t="s">
        <v>485</v>
      </c>
      <c r="C616" s="307">
        <v>2</v>
      </c>
    </row>
    <row r="617" s="171" customFormat="1" spans="1:3">
      <c r="A617" s="288">
        <v>2080803</v>
      </c>
      <c r="B617" s="292" t="s">
        <v>486</v>
      </c>
      <c r="C617" s="307">
        <v>847</v>
      </c>
    </row>
    <row r="618" s="171" customFormat="1" spans="1:3">
      <c r="A618" s="288">
        <v>2080804</v>
      </c>
      <c r="B618" s="292" t="s">
        <v>487</v>
      </c>
      <c r="C618" s="307">
        <v>0</v>
      </c>
    </row>
    <row r="619" s="171" customFormat="1" spans="1:3">
      <c r="A619" s="288">
        <v>2080805</v>
      </c>
      <c r="B619" s="292" t="s">
        <v>488</v>
      </c>
      <c r="C619" s="307">
        <v>188</v>
      </c>
    </row>
    <row r="620" s="171" customFormat="1" spans="1:3">
      <c r="A620" s="288">
        <v>2080806</v>
      </c>
      <c r="B620" s="292" t="s">
        <v>489</v>
      </c>
      <c r="C620" s="307" t="s">
        <v>52</v>
      </c>
    </row>
    <row r="621" s="171" customFormat="1" spans="1:3">
      <c r="A621" s="288">
        <v>2080808</v>
      </c>
      <c r="B621" s="292" t="s">
        <v>483</v>
      </c>
      <c r="C621" s="307" t="s">
        <v>52</v>
      </c>
    </row>
    <row r="622" s="171" customFormat="1" spans="1:3">
      <c r="A622" s="288">
        <v>2080899</v>
      </c>
      <c r="B622" s="292" t="s">
        <v>490</v>
      </c>
      <c r="C622" s="307">
        <v>117</v>
      </c>
    </row>
    <row r="623" spans="1:3">
      <c r="A623" s="288">
        <v>20809</v>
      </c>
      <c r="B623" s="291" t="s">
        <v>491</v>
      </c>
      <c r="C623" s="290">
        <f>SUM(C624:C629)</f>
        <v>168</v>
      </c>
    </row>
    <row r="624" s="171" customFormat="1" spans="1:3">
      <c r="A624" s="288">
        <v>2080901</v>
      </c>
      <c r="B624" s="292" t="s">
        <v>492</v>
      </c>
      <c r="C624" s="307">
        <v>111</v>
      </c>
    </row>
    <row r="625" s="171" customFormat="1" ht="24" spans="1:3">
      <c r="A625" s="288">
        <v>2080902</v>
      </c>
      <c r="B625" s="292" t="s">
        <v>493</v>
      </c>
      <c r="C625" s="307" t="s">
        <v>52</v>
      </c>
    </row>
    <row r="626" s="171" customFormat="1" ht="24" spans="1:3">
      <c r="A626" s="288">
        <v>2080903</v>
      </c>
      <c r="B626" s="292" t="s">
        <v>494</v>
      </c>
      <c r="C626" s="307" t="s">
        <v>52</v>
      </c>
    </row>
    <row r="627" s="171" customFormat="1" spans="1:3">
      <c r="A627" s="288">
        <v>2080904</v>
      </c>
      <c r="B627" s="292" t="s">
        <v>495</v>
      </c>
      <c r="C627" s="307" t="s">
        <v>52</v>
      </c>
    </row>
    <row r="628" s="171" customFormat="1" spans="1:3">
      <c r="A628" s="288">
        <v>2080905</v>
      </c>
      <c r="B628" s="292" t="s">
        <v>496</v>
      </c>
      <c r="C628" s="307" t="s">
        <v>52</v>
      </c>
    </row>
    <row r="629" s="171" customFormat="1" spans="1:3">
      <c r="A629" s="288">
        <v>2080999</v>
      </c>
      <c r="B629" s="292" t="s">
        <v>497</v>
      </c>
      <c r="C629" s="307">
        <v>57</v>
      </c>
    </row>
    <row r="630" spans="1:3">
      <c r="A630" s="288">
        <v>20810</v>
      </c>
      <c r="B630" s="291" t="s">
        <v>498</v>
      </c>
      <c r="C630" s="290">
        <f>SUM(C631:C637)</f>
        <v>1932</v>
      </c>
    </row>
    <row r="631" s="171" customFormat="1" spans="1:3">
      <c r="A631" s="288">
        <v>2081001</v>
      </c>
      <c r="B631" s="292" t="s">
        <v>499</v>
      </c>
      <c r="C631" s="307">
        <v>600</v>
      </c>
    </row>
    <row r="632" s="171" customFormat="1" spans="1:3">
      <c r="A632" s="288">
        <v>2081002</v>
      </c>
      <c r="B632" s="292" t="s">
        <v>500</v>
      </c>
      <c r="C632" s="307">
        <v>648</v>
      </c>
    </row>
    <row r="633" s="171" customFormat="1" spans="1:3">
      <c r="A633" s="288">
        <v>2081003</v>
      </c>
      <c r="B633" s="292" t="s">
        <v>501</v>
      </c>
      <c r="C633" s="307" t="s">
        <v>52</v>
      </c>
    </row>
    <row r="634" s="171" customFormat="1" spans="1:3">
      <c r="A634" s="288">
        <v>2081004</v>
      </c>
      <c r="B634" s="292" t="s">
        <v>502</v>
      </c>
      <c r="C634" s="307">
        <v>311</v>
      </c>
    </row>
    <row r="635" s="171" customFormat="1" spans="1:3">
      <c r="A635" s="288">
        <v>2081005</v>
      </c>
      <c r="B635" s="292" t="s">
        <v>503</v>
      </c>
      <c r="C635" s="307" t="s">
        <v>52</v>
      </c>
    </row>
    <row r="636" s="171" customFormat="1" spans="1:3">
      <c r="A636" s="288">
        <v>2081006</v>
      </c>
      <c r="B636" s="292" t="s">
        <v>504</v>
      </c>
      <c r="C636" s="307">
        <v>373</v>
      </c>
    </row>
    <row r="637" s="171" customFormat="1" spans="1:3">
      <c r="A637" s="288">
        <v>2081099</v>
      </c>
      <c r="B637" s="292" t="s">
        <v>505</v>
      </c>
      <c r="C637" s="307" t="s">
        <v>52</v>
      </c>
    </row>
    <row r="638" spans="1:3">
      <c r="A638" s="288">
        <v>20811</v>
      </c>
      <c r="B638" s="291" t="s">
        <v>506</v>
      </c>
      <c r="C638" s="290">
        <f>SUM(C639:C646)</f>
        <v>604.9</v>
      </c>
    </row>
    <row r="639" s="171" customFormat="1" spans="1:3">
      <c r="A639" s="288">
        <v>2081101</v>
      </c>
      <c r="B639" s="292" t="s">
        <v>63</v>
      </c>
      <c r="C639" s="307">
        <v>163.9</v>
      </c>
    </row>
    <row r="640" s="171" customFormat="1" spans="1:3">
      <c r="A640" s="288">
        <v>2081102</v>
      </c>
      <c r="B640" s="292" t="s">
        <v>64</v>
      </c>
      <c r="C640" s="307" t="s">
        <v>52</v>
      </c>
    </row>
    <row r="641" s="171" customFormat="1" spans="1:3">
      <c r="A641" s="288">
        <v>2081103</v>
      </c>
      <c r="B641" s="292" t="s">
        <v>65</v>
      </c>
      <c r="C641" s="307" t="s">
        <v>52</v>
      </c>
    </row>
    <row r="642" s="171" customFormat="1" spans="1:3">
      <c r="A642" s="288">
        <v>2081104</v>
      </c>
      <c r="B642" s="292" t="s">
        <v>507</v>
      </c>
      <c r="C642" s="307">
        <v>41</v>
      </c>
    </row>
    <row r="643" s="171" customFormat="1" spans="1:3">
      <c r="A643" s="288">
        <v>2081105</v>
      </c>
      <c r="B643" s="292" t="s">
        <v>508</v>
      </c>
      <c r="C643" s="307">
        <v>10</v>
      </c>
    </row>
    <row r="644" s="171" customFormat="1" spans="1:3">
      <c r="A644" s="288">
        <v>2081106</v>
      </c>
      <c r="B644" s="292" t="s">
        <v>509</v>
      </c>
      <c r="C644" s="307" t="s">
        <v>52</v>
      </c>
    </row>
    <row r="645" s="171" customFormat="1" spans="1:3">
      <c r="A645" s="288">
        <v>2081107</v>
      </c>
      <c r="B645" s="292" t="s">
        <v>510</v>
      </c>
      <c r="C645" s="307">
        <v>385</v>
      </c>
    </row>
    <row r="646" s="171" customFormat="1" spans="1:3">
      <c r="A646" s="288">
        <v>2081199</v>
      </c>
      <c r="B646" s="292" t="s">
        <v>511</v>
      </c>
      <c r="C646" s="307">
        <v>5</v>
      </c>
    </row>
    <row r="647" spans="1:3">
      <c r="A647" s="288">
        <v>20816</v>
      </c>
      <c r="B647" s="291" t="s">
        <v>512</v>
      </c>
      <c r="C647" s="290">
        <f>SUM(C648:C651)</f>
        <v>1</v>
      </c>
    </row>
    <row r="648" s="171" customFormat="1" spans="1:3">
      <c r="A648" s="288">
        <v>2081601</v>
      </c>
      <c r="B648" s="292" t="s">
        <v>63</v>
      </c>
      <c r="C648" s="307" t="s">
        <v>52</v>
      </c>
    </row>
    <row r="649" s="171" customFormat="1" spans="1:3">
      <c r="A649" s="288">
        <v>2081602</v>
      </c>
      <c r="B649" s="292" t="s">
        <v>64</v>
      </c>
      <c r="C649" s="307" t="s">
        <v>52</v>
      </c>
    </row>
    <row r="650" s="171" customFormat="1" spans="1:3">
      <c r="A650" s="288">
        <v>2081603</v>
      </c>
      <c r="B650" s="292" t="s">
        <v>65</v>
      </c>
      <c r="C650" s="307" t="s">
        <v>52</v>
      </c>
    </row>
    <row r="651" s="171" customFormat="1" spans="1:3">
      <c r="A651" s="288">
        <v>2081699</v>
      </c>
      <c r="B651" s="292" t="s">
        <v>513</v>
      </c>
      <c r="C651" s="307">
        <v>1</v>
      </c>
    </row>
    <row r="652" spans="1:3">
      <c r="A652" s="288">
        <v>20819</v>
      </c>
      <c r="B652" s="291" t="s">
        <v>514</v>
      </c>
      <c r="C652" s="290">
        <f>SUM(C653:C654)</f>
        <v>10643</v>
      </c>
    </row>
    <row r="653" s="171" customFormat="1" spans="1:3">
      <c r="A653" s="288">
        <v>2081901</v>
      </c>
      <c r="B653" s="292" t="s">
        <v>515</v>
      </c>
      <c r="C653" s="307">
        <v>4116</v>
      </c>
    </row>
    <row r="654" s="171" customFormat="1" spans="1:3">
      <c r="A654" s="288">
        <v>2081902</v>
      </c>
      <c r="B654" s="292" t="s">
        <v>516</v>
      </c>
      <c r="C654" s="307">
        <v>6527</v>
      </c>
    </row>
    <row r="655" spans="1:3">
      <c r="A655" s="288">
        <v>20820</v>
      </c>
      <c r="B655" s="291" t="s">
        <v>517</v>
      </c>
      <c r="C655" s="290">
        <f>SUM(C656:C657)</f>
        <v>628</v>
      </c>
    </row>
    <row r="656" s="171" customFormat="1" spans="1:3">
      <c r="A656" s="288">
        <v>2082001</v>
      </c>
      <c r="B656" s="292" t="s">
        <v>518</v>
      </c>
      <c r="C656" s="307">
        <v>623</v>
      </c>
    </row>
    <row r="657" s="171" customFormat="1" spans="1:3">
      <c r="A657" s="288">
        <v>2082002</v>
      </c>
      <c r="B657" s="292" t="s">
        <v>519</v>
      </c>
      <c r="C657" s="307">
        <v>5</v>
      </c>
    </row>
    <row r="658" spans="1:3">
      <c r="A658" s="288">
        <v>20821</v>
      </c>
      <c r="B658" s="291" t="s">
        <v>520</v>
      </c>
      <c r="C658" s="290">
        <f>SUM(C659:C660)</f>
        <v>2711</v>
      </c>
    </row>
    <row r="659" s="171" customFormat="1" spans="1:3">
      <c r="A659" s="288">
        <v>2082101</v>
      </c>
      <c r="B659" s="292" t="s">
        <v>521</v>
      </c>
      <c r="C659" s="307" t="s">
        <v>52</v>
      </c>
    </row>
    <row r="660" s="171" customFormat="1" spans="1:3">
      <c r="A660" s="288">
        <v>2082102</v>
      </c>
      <c r="B660" s="292" t="s">
        <v>522</v>
      </c>
      <c r="C660" s="307">
        <v>2711</v>
      </c>
    </row>
    <row r="661" ht="24" spans="1:3">
      <c r="A661" s="288">
        <v>20824</v>
      </c>
      <c r="B661" s="291" t="s">
        <v>523</v>
      </c>
      <c r="C661" s="290">
        <f>SUM(C662:C663)</f>
        <v>0</v>
      </c>
    </row>
    <row r="662" s="171" customFormat="1" spans="1:3">
      <c r="A662" s="288">
        <v>2082401</v>
      </c>
      <c r="B662" s="292" t="s">
        <v>524</v>
      </c>
      <c r="C662" s="307" t="s">
        <v>52</v>
      </c>
    </row>
    <row r="663" s="171" customFormat="1" spans="1:3">
      <c r="A663" s="288">
        <v>2082402</v>
      </c>
      <c r="B663" s="292" t="s">
        <v>525</v>
      </c>
      <c r="C663" s="307" t="s">
        <v>52</v>
      </c>
    </row>
    <row r="664" spans="1:3">
      <c r="A664" s="288">
        <v>20825</v>
      </c>
      <c r="B664" s="291" t="s">
        <v>526</v>
      </c>
      <c r="C664" s="290">
        <f>SUM(C665:C666)</f>
        <v>520</v>
      </c>
    </row>
    <row r="665" s="171" customFormat="1" spans="1:3">
      <c r="A665" s="288">
        <v>2082501</v>
      </c>
      <c r="B665" s="292" t="s">
        <v>527</v>
      </c>
      <c r="C665" s="307">
        <v>69</v>
      </c>
    </row>
    <row r="666" s="171" customFormat="1" spans="1:3">
      <c r="A666" s="288">
        <v>2082502</v>
      </c>
      <c r="B666" s="292" t="s">
        <v>528</v>
      </c>
      <c r="C666" s="307">
        <v>451</v>
      </c>
    </row>
    <row r="667" ht="24" spans="1:3">
      <c r="A667" s="288">
        <v>20826</v>
      </c>
      <c r="B667" s="291" t="s">
        <v>529</v>
      </c>
      <c r="C667" s="290">
        <f>SUM(C668:C670)</f>
        <v>1505</v>
      </c>
    </row>
    <row r="668" s="171" customFormat="1" ht="24" spans="1:3">
      <c r="A668" s="288">
        <v>2082601</v>
      </c>
      <c r="B668" s="292" t="s">
        <v>530</v>
      </c>
      <c r="C668" s="307">
        <v>120</v>
      </c>
    </row>
    <row r="669" s="171" customFormat="1" ht="24" spans="1:3">
      <c r="A669" s="288">
        <v>2082602</v>
      </c>
      <c r="B669" s="292" t="s">
        <v>531</v>
      </c>
      <c r="C669" s="307">
        <v>1385</v>
      </c>
    </row>
    <row r="670" s="171" customFormat="1" ht="24" spans="1:3">
      <c r="A670" s="288">
        <v>2082699</v>
      </c>
      <c r="B670" s="292" t="s">
        <v>532</v>
      </c>
      <c r="C670" s="307" t="s">
        <v>52</v>
      </c>
    </row>
    <row r="671" ht="24" spans="1:3">
      <c r="A671" s="288">
        <v>20827</v>
      </c>
      <c r="B671" s="291" t="s">
        <v>533</v>
      </c>
      <c r="C671" s="290">
        <f>SUM(C672:C674)</f>
        <v>699</v>
      </c>
    </row>
    <row r="672" s="171" customFormat="1" spans="1:3">
      <c r="A672" s="288">
        <v>2082701</v>
      </c>
      <c r="B672" s="292" t="s">
        <v>534</v>
      </c>
      <c r="C672" s="307">
        <v>390</v>
      </c>
    </row>
    <row r="673" s="171" customFormat="1" spans="1:3">
      <c r="A673" s="288">
        <v>2082702</v>
      </c>
      <c r="B673" s="292" t="s">
        <v>535</v>
      </c>
      <c r="C673" s="307">
        <v>309</v>
      </c>
    </row>
    <row r="674" s="171" customFormat="1" ht="24" spans="1:3">
      <c r="A674" s="288">
        <v>2082799</v>
      </c>
      <c r="B674" s="292" t="s">
        <v>536</v>
      </c>
      <c r="C674" s="307" t="s">
        <v>52</v>
      </c>
    </row>
    <row r="675" spans="1:3">
      <c r="A675" s="288">
        <v>20828</v>
      </c>
      <c r="B675" s="291" t="s">
        <v>537</v>
      </c>
      <c r="C675" s="290">
        <f>SUM(C676:C682)</f>
        <v>276.5</v>
      </c>
    </row>
    <row r="676" s="171" customFormat="1" spans="1:3">
      <c r="A676" s="288">
        <v>2082801</v>
      </c>
      <c r="B676" s="292" t="s">
        <v>63</v>
      </c>
      <c r="C676" s="307">
        <v>225.5</v>
      </c>
    </row>
    <row r="677" s="171" customFormat="1" spans="1:3">
      <c r="A677" s="288">
        <v>2082802</v>
      </c>
      <c r="B677" s="292" t="s">
        <v>64</v>
      </c>
      <c r="C677" s="307" t="s">
        <v>52</v>
      </c>
    </row>
    <row r="678" s="171" customFormat="1" spans="1:3">
      <c r="A678" s="288">
        <v>2082803</v>
      </c>
      <c r="B678" s="292" t="s">
        <v>65</v>
      </c>
      <c r="C678" s="307" t="s">
        <v>52</v>
      </c>
    </row>
    <row r="679" s="171" customFormat="1" spans="1:3">
      <c r="A679" s="288">
        <v>2082804</v>
      </c>
      <c r="B679" s="292" t="s">
        <v>538</v>
      </c>
      <c r="C679" s="307">
        <v>51</v>
      </c>
    </row>
    <row r="680" s="171" customFormat="1" spans="1:3">
      <c r="A680" s="288">
        <v>2082805</v>
      </c>
      <c r="B680" s="292" t="s">
        <v>539</v>
      </c>
      <c r="C680" s="307" t="s">
        <v>52</v>
      </c>
    </row>
    <row r="681" s="171" customFormat="1" spans="1:3">
      <c r="A681" s="288">
        <v>2082850</v>
      </c>
      <c r="B681" s="292" t="s">
        <v>72</v>
      </c>
      <c r="C681" s="307" t="s">
        <v>52</v>
      </c>
    </row>
    <row r="682" s="171" customFormat="1" spans="1:3">
      <c r="A682" s="288">
        <v>2082899</v>
      </c>
      <c r="B682" s="292" t="s">
        <v>540</v>
      </c>
      <c r="C682" s="307" t="s">
        <v>52</v>
      </c>
    </row>
    <row r="683" spans="1:3">
      <c r="A683" s="288">
        <v>20830</v>
      </c>
      <c r="B683" s="291" t="s">
        <v>541</v>
      </c>
      <c r="C683" s="290">
        <f>SUM(C684:C685)</f>
        <v>0</v>
      </c>
    </row>
    <row r="684" s="171" customFormat="1" ht="24" spans="1:3">
      <c r="A684" s="288">
        <v>2083001</v>
      </c>
      <c r="B684" s="292" t="s">
        <v>542</v>
      </c>
      <c r="C684" s="307" t="s">
        <v>52</v>
      </c>
    </row>
    <row r="685" s="171" customFormat="1" spans="1:3">
      <c r="A685" s="288">
        <v>2083099</v>
      </c>
      <c r="B685" s="292" t="s">
        <v>543</v>
      </c>
      <c r="C685" s="307" t="s">
        <v>52</v>
      </c>
    </row>
    <row r="686" spans="1:3">
      <c r="A686" s="288">
        <v>20899</v>
      </c>
      <c r="B686" s="291" t="s">
        <v>544</v>
      </c>
      <c r="C686" s="290">
        <f>SUM(C687)</f>
        <v>48.75</v>
      </c>
    </row>
    <row r="687" s="171" customFormat="1" spans="1:3">
      <c r="A687" s="288">
        <v>2089999</v>
      </c>
      <c r="B687" s="292" t="s">
        <v>545</v>
      </c>
      <c r="C687" s="304">
        <v>48.75</v>
      </c>
    </row>
    <row r="688" s="171" customFormat="1" spans="1:3">
      <c r="A688" s="288">
        <v>210</v>
      </c>
      <c r="B688" s="289" t="s">
        <v>546</v>
      </c>
      <c r="C688" s="306">
        <f>C689+C694+C708+C712+C724+C727+C731+C736+C740+C744+C747+C756+C758</f>
        <v>34162.15</v>
      </c>
    </row>
    <row r="689" spans="1:3">
      <c r="A689" s="288">
        <v>21001</v>
      </c>
      <c r="B689" s="291" t="s">
        <v>547</v>
      </c>
      <c r="C689" s="290">
        <f>SUM(C690:C693)</f>
        <v>12504.8</v>
      </c>
    </row>
    <row r="690" s="171" customFormat="1" spans="1:3">
      <c r="A690" s="288">
        <v>2100101</v>
      </c>
      <c r="B690" s="292" t="s">
        <v>63</v>
      </c>
      <c r="C690" s="307">
        <v>12504.8</v>
      </c>
    </row>
    <row r="691" s="171" customFormat="1" spans="1:3">
      <c r="A691" s="288">
        <v>2100102</v>
      </c>
      <c r="B691" s="292" t="s">
        <v>64</v>
      </c>
      <c r="C691" s="307" t="s">
        <v>52</v>
      </c>
    </row>
    <row r="692" s="171" customFormat="1" spans="1:3">
      <c r="A692" s="288">
        <v>2100103</v>
      </c>
      <c r="B692" s="292" t="s">
        <v>65</v>
      </c>
      <c r="C692" s="307" t="s">
        <v>52</v>
      </c>
    </row>
    <row r="693" s="171" customFormat="1" spans="1:3">
      <c r="A693" s="288">
        <v>2100199</v>
      </c>
      <c r="B693" s="292" t="s">
        <v>548</v>
      </c>
      <c r="C693" s="307" t="s">
        <v>52</v>
      </c>
    </row>
    <row r="694" spans="1:3">
      <c r="A694" s="288">
        <v>21002</v>
      </c>
      <c r="B694" s="291" t="s">
        <v>549</v>
      </c>
      <c r="C694" s="290">
        <f>SUM(C695:C707)</f>
        <v>7857</v>
      </c>
    </row>
    <row r="695" s="171" customFormat="1" spans="1:3">
      <c r="A695" s="288">
        <v>2100201</v>
      </c>
      <c r="B695" s="292" t="s">
        <v>550</v>
      </c>
      <c r="C695" s="308">
        <v>3796</v>
      </c>
    </row>
    <row r="696" s="171" customFormat="1" spans="1:3">
      <c r="A696" s="288">
        <v>2100202</v>
      </c>
      <c r="B696" s="292" t="s">
        <v>551</v>
      </c>
      <c r="C696" s="307">
        <v>1886</v>
      </c>
    </row>
    <row r="697" s="171" customFormat="1" spans="1:3">
      <c r="A697" s="288">
        <v>2100203</v>
      </c>
      <c r="B697" s="292" t="s">
        <v>552</v>
      </c>
      <c r="C697" s="307" t="s">
        <v>52</v>
      </c>
    </row>
    <row r="698" s="171" customFormat="1" spans="1:3">
      <c r="A698" s="288">
        <v>2100204</v>
      </c>
      <c r="B698" s="292" t="s">
        <v>553</v>
      </c>
      <c r="C698" s="307" t="s">
        <v>52</v>
      </c>
    </row>
    <row r="699" s="171" customFormat="1" spans="1:3">
      <c r="A699" s="288">
        <v>2100205</v>
      </c>
      <c r="B699" s="292" t="s">
        <v>554</v>
      </c>
      <c r="C699" s="307" t="s">
        <v>52</v>
      </c>
    </row>
    <row r="700" s="171" customFormat="1" spans="1:3">
      <c r="A700" s="288">
        <v>2100206</v>
      </c>
      <c r="B700" s="292" t="s">
        <v>555</v>
      </c>
      <c r="C700" s="307">
        <v>1500</v>
      </c>
    </row>
    <row r="701" s="171" customFormat="1" spans="1:3">
      <c r="A701" s="288">
        <v>2100207</v>
      </c>
      <c r="B701" s="292" t="s">
        <v>556</v>
      </c>
      <c r="C701" s="307" t="s">
        <v>52</v>
      </c>
    </row>
    <row r="702" s="171" customFormat="1" spans="1:3">
      <c r="A702" s="288">
        <v>2100208</v>
      </c>
      <c r="B702" s="292" t="s">
        <v>557</v>
      </c>
      <c r="C702" s="307" t="s">
        <v>52</v>
      </c>
    </row>
    <row r="703" s="171" customFormat="1" spans="1:3">
      <c r="A703" s="288">
        <v>2100209</v>
      </c>
      <c r="B703" s="292" t="s">
        <v>558</v>
      </c>
      <c r="C703" s="307" t="s">
        <v>52</v>
      </c>
    </row>
    <row r="704" s="171" customFormat="1" spans="1:3">
      <c r="A704" s="288">
        <v>2100210</v>
      </c>
      <c r="B704" s="292" t="s">
        <v>559</v>
      </c>
      <c r="C704" s="307" t="s">
        <v>52</v>
      </c>
    </row>
    <row r="705" s="171" customFormat="1" spans="1:3">
      <c r="A705" s="288">
        <v>2100211</v>
      </c>
      <c r="B705" s="292" t="s">
        <v>560</v>
      </c>
      <c r="C705" s="307" t="s">
        <v>52</v>
      </c>
    </row>
    <row r="706" s="171" customFormat="1" spans="1:3">
      <c r="A706" s="288">
        <v>2100212</v>
      </c>
      <c r="B706" s="292" t="s">
        <v>561</v>
      </c>
      <c r="C706" s="307" t="s">
        <v>52</v>
      </c>
    </row>
    <row r="707" s="171" customFormat="1" spans="1:3">
      <c r="A707" s="288">
        <v>2100299</v>
      </c>
      <c r="B707" s="292" t="s">
        <v>562</v>
      </c>
      <c r="C707" s="307">
        <v>675</v>
      </c>
    </row>
    <row r="708" spans="1:3">
      <c r="A708" s="288">
        <v>21003</v>
      </c>
      <c r="B708" s="291" t="s">
        <v>563</v>
      </c>
      <c r="C708" s="290">
        <f>SUM(C709:C711)</f>
        <v>3576</v>
      </c>
    </row>
    <row r="709" s="171" customFormat="1" spans="1:3">
      <c r="A709" s="288">
        <v>2100301</v>
      </c>
      <c r="B709" s="292" t="s">
        <v>564</v>
      </c>
      <c r="C709" s="307">
        <v>0</v>
      </c>
    </row>
    <row r="710" s="171" customFormat="1" spans="1:3">
      <c r="A710" s="288">
        <v>2100302</v>
      </c>
      <c r="B710" s="292" t="s">
        <v>565</v>
      </c>
      <c r="C710" s="307">
        <v>2800</v>
      </c>
    </row>
    <row r="711" s="171" customFormat="1" spans="1:3">
      <c r="A711" s="288">
        <v>2100399</v>
      </c>
      <c r="B711" s="292" t="s">
        <v>566</v>
      </c>
      <c r="C711" s="307">
        <v>776</v>
      </c>
    </row>
    <row r="712" spans="1:3">
      <c r="A712" s="288">
        <v>21004</v>
      </c>
      <c r="B712" s="291" t="s">
        <v>567</v>
      </c>
      <c r="C712" s="290">
        <f>SUM(C713:C723)</f>
        <v>3066</v>
      </c>
    </row>
    <row r="713" s="171" customFormat="1" spans="1:3">
      <c r="A713" s="288">
        <v>2100401</v>
      </c>
      <c r="B713" s="292" t="s">
        <v>568</v>
      </c>
      <c r="C713" s="307">
        <v>300</v>
      </c>
    </row>
    <row r="714" s="171" customFormat="1" spans="1:3">
      <c r="A714" s="288">
        <v>2100402</v>
      </c>
      <c r="B714" s="292" t="s">
        <v>569</v>
      </c>
      <c r="C714" s="307" t="s">
        <v>52</v>
      </c>
    </row>
    <row r="715" s="171" customFormat="1" spans="1:3">
      <c r="A715" s="288">
        <v>2100403</v>
      </c>
      <c r="B715" s="292" t="s">
        <v>570</v>
      </c>
      <c r="C715" s="307" t="s">
        <v>52</v>
      </c>
    </row>
    <row r="716" s="171" customFormat="1" spans="1:3">
      <c r="A716" s="288">
        <v>2100404</v>
      </c>
      <c r="B716" s="292" t="s">
        <v>571</v>
      </c>
      <c r="C716" s="307" t="s">
        <v>52</v>
      </c>
    </row>
    <row r="717" s="171" customFormat="1" spans="1:3">
      <c r="A717" s="288">
        <v>2100405</v>
      </c>
      <c r="B717" s="292" t="s">
        <v>572</v>
      </c>
      <c r="C717" s="307" t="s">
        <v>52</v>
      </c>
    </row>
    <row r="718" s="171" customFormat="1" spans="1:3">
      <c r="A718" s="288">
        <v>2100406</v>
      </c>
      <c r="B718" s="292" t="s">
        <v>573</v>
      </c>
      <c r="C718" s="307" t="s">
        <v>52</v>
      </c>
    </row>
    <row r="719" s="171" customFormat="1" spans="1:3">
      <c r="A719" s="288">
        <v>2100407</v>
      </c>
      <c r="B719" s="292" t="s">
        <v>574</v>
      </c>
      <c r="C719" s="307" t="s">
        <v>52</v>
      </c>
    </row>
    <row r="720" s="171" customFormat="1" spans="1:3">
      <c r="A720" s="288">
        <v>2100408</v>
      </c>
      <c r="B720" s="292" t="s">
        <v>575</v>
      </c>
      <c r="C720" s="307">
        <v>2484</v>
      </c>
    </row>
    <row r="721" s="171" customFormat="1" spans="1:3">
      <c r="A721" s="288">
        <v>2100409</v>
      </c>
      <c r="B721" s="292" t="s">
        <v>576</v>
      </c>
      <c r="C721" s="307">
        <v>100</v>
      </c>
    </row>
    <row r="722" s="171" customFormat="1" spans="1:3">
      <c r="A722" s="288">
        <v>2100410</v>
      </c>
      <c r="B722" s="292" t="s">
        <v>577</v>
      </c>
      <c r="C722" s="307">
        <v>30</v>
      </c>
    </row>
    <row r="723" s="171" customFormat="1" spans="1:3">
      <c r="A723" s="288">
        <v>2100499</v>
      </c>
      <c r="B723" s="292" t="s">
        <v>578</v>
      </c>
      <c r="C723" s="307">
        <v>152</v>
      </c>
    </row>
    <row r="724" spans="1:3">
      <c r="A724" s="288">
        <v>21006</v>
      </c>
      <c r="B724" s="291" t="s">
        <v>579</v>
      </c>
      <c r="C724" s="290">
        <f>SUM(C725:C726)</f>
        <v>0</v>
      </c>
    </row>
    <row r="725" s="171" customFormat="1" spans="1:3">
      <c r="A725" s="288">
        <v>2100601</v>
      </c>
      <c r="B725" s="292" t="s">
        <v>580</v>
      </c>
      <c r="C725" s="307">
        <v>0</v>
      </c>
    </row>
    <row r="726" s="171" customFormat="1" spans="1:3">
      <c r="A726" s="288">
        <v>2100699</v>
      </c>
      <c r="B726" s="292" t="s">
        <v>581</v>
      </c>
      <c r="C726" s="307" t="s">
        <v>52</v>
      </c>
    </row>
    <row r="727" spans="1:3">
      <c r="A727" s="288">
        <v>21007</v>
      </c>
      <c r="B727" s="291" t="s">
        <v>582</v>
      </c>
      <c r="C727" s="290">
        <f>SUM(C728:C730)</f>
        <v>547</v>
      </c>
    </row>
    <row r="728" s="171" customFormat="1" spans="1:3">
      <c r="A728" s="288">
        <v>2100716</v>
      </c>
      <c r="B728" s="292" t="s">
        <v>583</v>
      </c>
      <c r="C728" s="307" t="s">
        <v>52</v>
      </c>
    </row>
    <row r="729" s="171" customFormat="1" spans="1:3">
      <c r="A729" s="288">
        <v>2100717</v>
      </c>
      <c r="B729" s="292" t="s">
        <v>584</v>
      </c>
      <c r="C729" s="307">
        <v>488</v>
      </c>
    </row>
    <row r="730" s="171" customFormat="1" spans="1:3">
      <c r="A730" s="288">
        <v>2100799</v>
      </c>
      <c r="B730" s="292" t="s">
        <v>585</v>
      </c>
      <c r="C730" s="307">
        <v>59</v>
      </c>
    </row>
    <row r="731" spans="1:3">
      <c r="A731" s="288">
        <v>21011</v>
      </c>
      <c r="B731" s="291" t="s">
        <v>586</v>
      </c>
      <c r="C731" s="290">
        <f>SUM(C732:C735)</f>
        <v>0</v>
      </c>
    </row>
    <row r="732" s="171" customFormat="1" spans="1:3">
      <c r="A732" s="288">
        <v>2101101</v>
      </c>
      <c r="B732" s="292" t="s">
        <v>587</v>
      </c>
      <c r="C732" s="307" t="s">
        <v>52</v>
      </c>
    </row>
    <row r="733" s="171" customFormat="1" spans="1:3">
      <c r="A733" s="288">
        <v>2101102</v>
      </c>
      <c r="B733" s="292" t="s">
        <v>588</v>
      </c>
      <c r="C733" s="307" t="s">
        <v>52</v>
      </c>
    </row>
    <row r="734" s="171" customFormat="1" spans="1:3">
      <c r="A734" s="288">
        <v>2101103</v>
      </c>
      <c r="B734" s="292" t="s">
        <v>589</v>
      </c>
      <c r="C734" s="307" t="s">
        <v>52</v>
      </c>
    </row>
    <row r="735" s="171" customFormat="1" spans="1:3">
      <c r="A735" s="288">
        <v>2101199</v>
      </c>
      <c r="B735" s="292" t="s">
        <v>590</v>
      </c>
      <c r="C735" s="307">
        <v>0</v>
      </c>
    </row>
    <row r="736" ht="24" spans="1:3">
      <c r="A736" s="288">
        <v>21012</v>
      </c>
      <c r="B736" s="291" t="s">
        <v>591</v>
      </c>
      <c r="C736" s="290">
        <f>SUM(C737:C739)</f>
        <v>3952.25</v>
      </c>
    </row>
    <row r="737" s="171" customFormat="1" ht="24" spans="1:3">
      <c r="A737" s="288">
        <v>2101201</v>
      </c>
      <c r="B737" s="292" t="s">
        <v>592</v>
      </c>
      <c r="C737" s="304">
        <v>3940.25</v>
      </c>
    </row>
    <row r="738" s="171" customFormat="1" ht="24" spans="1:3">
      <c r="A738" s="288">
        <v>2101202</v>
      </c>
      <c r="B738" s="292" t="s">
        <v>593</v>
      </c>
      <c r="C738" s="307">
        <v>12</v>
      </c>
    </row>
    <row r="739" s="171" customFormat="1" ht="24" spans="1:3">
      <c r="A739" s="288">
        <v>2101299</v>
      </c>
      <c r="B739" s="292" t="s">
        <v>594</v>
      </c>
      <c r="C739" s="307" t="s">
        <v>52</v>
      </c>
    </row>
    <row r="740" spans="1:3">
      <c r="A740" s="288">
        <v>21013</v>
      </c>
      <c r="B740" s="291" t="s">
        <v>595</v>
      </c>
      <c r="C740" s="290">
        <f>SUM(C741:C743)</f>
        <v>902</v>
      </c>
    </row>
    <row r="741" s="171" customFormat="1" spans="1:3">
      <c r="A741" s="288">
        <v>2101301</v>
      </c>
      <c r="B741" s="292" t="s">
        <v>596</v>
      </c>
      <c r="C741" s="307" t="s">
        <v>52</v>
      </c>
    </row>
    <row r="742" s="171" customFormat="1" spans="1:3">
      <c r="A742" s="288">
        <v>2101302</v>
      </c>
      <c r="B742" s="292" t="s">
        <v>597</v>
      </c>
      <c r="C742" s="307" t="s">
        <v>52</v>
      </c>
    </row>
    <row r="743" s="171" customFormat="1" spans="1:3">
      <c r="A743" s="288">
        <v>2101399</v>
      </c>
      <c r="B743" s="292" t="s">
        <v>598</v>
      </c>
      <c r="C743" s="307">
        <v>902</v>
      </c>
    </row>
    <row r="744" spans="1:3">
      <c r="A744" s="288">
        <v>21014</v>
      </c>
      <c r="B744" s="291" t="s">
        <v>599</v>
      </c>
      <c r="C744" s="290">
        <f>SUM(C745:C746)</f>
        <v>12</v>
      </c>
    </row>
    <row r="745" s="171" customFormat="1" spans="1:3">
      <c r="A745" s="288">
        <v>2101401</v>
      </c>
      <c r="B745" s="292" t="s">
        <v>600</v>
      </c>
      <c r="C745" s="307">
        <v>12</v>
      </c>
    </row>
    <row r="746" s="171" customFormat="1" spans="1:3">
      <c r="A746" s="288">
        <v>2101499</v>
      </c>
      <c r="B746" s="292" t="s">
        <v>601</v>
      </c>
      <c r="C746" s="307">
        <v>0</v>
      </c>
    </row>
    <row r="747" spans="1:3">
      <c r="A747" s="288">
        <v>21015</v>
      </c>
      <c r="B747" s="291" t="s">
        <v>602</v>
      </c>
      <c r="C747" s="290">
        <f>SUM(C748:C755)</f>
        <v>1628.1</v>
      </c>
    </row>
    <row r="748" s="171" customFormat="1" spans="1:3">
      <c r="A748" s="288">
        <v>2101501</v>
      </c>
      <c r="B748" s="292" t="s">
        <v>63</v>
      </c>
      <c r="C748" s="307">
        <v>441.1</v>
      </c>
    </row>
    <row r="749" s="171" customFormat="1" spans="1:3">
      <c r="A749" s="288">
        <v>2101502</v>
      </c>
      <c r="B749" s="292" t="s">
        <v>64</v>
      </c>
      <c r="C749" s="307" t="s">
        <v>52</v>
      </c>
    </row>
    <row r="750" s="171" customFormat="1" spans="1:3">
      <c r="A750" s="288">
        <v>2101503</v>
      </c>
      <c r="B750" s="292" t="s">
        <v>65</v>
      </c>
      <c r="C750" s="307" t="s">
        <v>52</v>
      </c>
    </row>
    <row r="751" s="171" customFormat="1" spans="1:3">
      <c r="A751" s="288">
        <v>2101504</v>
      </c>
      <c r="B751" s="292" t="s">
        <v>104</v>
      </c>
      <c r="C751" s="307" t="s">
        <v>52</v>
      </c>
    </row>
    <row r="752" s="171" customFormat="1" spans="1:3">
      <c r="A752" s="288">
        <v>2101505</v>
      </c>
      <c r="B752" s="292" t="s">
        <v>603</v>
      </c>
      <c r="C752" s="307" t="s">
        <v>52</v>
      </c>
    </row>
    <row r="753" s="171" customFormat="1" spans="1:3">
      <c r="A753" s="288">
        <v>2101506</v>
      </c>
      <c r="B753" s="292" t="s">
        <v>604</v>
      </c>
      <c r="C753" s="307" t="s">
        <v>52</v>
      </c>
    </row>
    <row r="754" s="171" customFormat="1" spans="1:3">
      <c r="A754" s="288">
        <v>2101550</v>
      </c>
      <c r="B754" s="292" t="s">
        <v>72</v>
      </c>
      <c r="C754" s="307" t="s">
        <v>52</v>
      </c>
    </row>
    <row r="755" s="171" customFormat="1" spans="1:3">
      <c r="A755" s="288">
        <v>2101599</v>
      </c>
      <c r="B755" s="292" t="s">
        <v>605</v>
      </c>
      <c r="C755" s="307">
        <v>1187</v>
      </c>
    </row>
    <row r="756" spans="1:3">
      <c r="A756" s="288">
        <v>21016</v>
      </c>
      <c r="B756" s="291" t="s">
        <v>606</v>
      </c>
      <c r="C756" s="290">
        <f>C757</f>
        <v>0</v>
      </c>
    </row>
    <row r="757" s="171" customFormat="1" spans="1:3">
      <c r="A757" s="288">
        <v>2101601</v>
      </c>
      <c r="B757" s="292" t="s">
        <v>607</v>
      </c>
      <c r="C757" s="307">
        <v>0</v>
      </c>
    </row>
    <row r="758" spans="1:3">
      <c r="A758" s="288">
        <v>21099</v>
      </c>
      <c r="B758" s="291" t="s">
        <v>608</v>
      </c>
      <c r="C758" s="290">
        <f>SUM(C759)</f>
        <v>117</v>
      </c>
    </row>
    <row r="759" s="171" customFormat="1" spans="1:3">
      <c r="A759" s="288">
        <v>2109999</v>
      </c>
      <c r="B759" s="292" t="s">
        <v>609</v>
      </c>
      <c r="C759" s="307">
        <v>117</v>
      </c>
    </row>
    <row r="760" s="171" customFormat="1" spans="1:3">
      <c r="A760" s="288">
        <v>211</v>
      </c>
      <c r="B760" s="289" t="s">
        <v>610</v>
      </c>
      <c r="C760" s="306">
        <f>C761+C771+C775+C784+C789+C796+C802+C805+C808+C810+C812+C818+C820+C822+C837</f>
        <v>20650.2</v>
      </c>
    </row>
    <row r="761" spans="1:3">
      <c r="A761" s="288">
        <v>21101</v>
      </c>
      <c r="B761" s="291" t="s">
        <v>611</v>
      </c>
      <c r="C761" s="290">
        <f>SUM(C762:C770)</f>
        <v>246.9</v>
      </c>
    </row>
    <row r="762" s="171" customFormat="1" spans="1:3">
      <c r="A762" s="288">
        <v>2110101</v>
      </c>
      <c r="B762" s="292" t="s">
        <v>63</v>
      </c>
      <c r="C762" s="306">
        <v>42.9</v>
      </c>
    </row>
    <row r="763" s="171" customFormat="1" spans="1:3">
      <c r="A763" s="288">
        <v>2110102</v>
      </c>
      <c r="B763" s="292" t="s">
        <v>64</v>
      </c>
      <c r="C763" s="306" t="s">
        <v>52</v>
      </c>
    </row>
    <row r="764" s="171" customFormat="1" spans="1:3">
      <c r="A764" s="288">
        <v>2110103</v>
      </c>
      <c r="B764" s="292" t="s">
        <v>65</v>
      </c>
      <c r="C764" s="306" t="s">
        <v>52</v>
      </c>
    </row>
    <row r="765" s="171" customFormat="1" spans="1:3">
      <c r="A765" s="288">
        <v>2110104</v>
      </c>
      <c r="B765" s="292" t="s">
        <v>612</v>
      </c>
      <c r="C765" s="306" t="s">
        <v>52</v>
      </c>
    </row>
    <row r="766" s="171" customFormat="1" spans="1:3">
      <c r="A766" s="288">
        <v>2110105</v>
      </c>
      <c r="B766" s="292" t="s">
        <v>613</v>
      </c>
      <c r="C766" s="306" t="s">
        <v>52</v>
      </c>
    </row>
    <row r="767" s="171" customFormat="1" spans="1:3">
      <c r="A767" s="288">
        <v>2110106</v>
      </c>
      <c r="B767" s="292" t="s">
        <v>614</v>
      </c>
      <c r="C767" s="306" t="s">
        <v>52</v>
      </c>
    </row>
    <row r="768" s="171" customFormat="1" spans="1:3">
      <c r="A768" s="288">
        <v>2110107</v>
      </c>
      <c r="B768" s="292" t="s">
        <v>615</v>
      </c>
      <c r="C768" s="306" t="s">
        <v>52</v>
      </c>
    </row>
    <row r="769" s="171" customFormat="1" spans="1:3">
      <c r="A769" s="288">
        <v>2110108</v>
      </c>
      <c r="B769" s="292" t="s">
        <v>616</v>
      </c>
      <c r="C769" s="306" t="s">
        <v>52</v>
      </c>
    </row>
    <row r="770" s="171" customFormat="1" spans="1:3">
      <c r="A770" s="288">
        <v>2110199</v>
      </c>
      <c r="B770" s="292" t="s">
        <v>617</v>
      </c>
      <c r="C770" s="306">
        <v>204</v>
      </c>
    </row>
    <row r="771" spans="1:3">
      <c r="A771" s="288">
        <v>21102</v>
      </c>
      <c r="B771" s="291" t="s">
        <v>618</v>
      </c>
      <c r="C771" s="290">
        <v>0</v>
      </c>
    </row>
    <row r="772" s="171" customFormat="1" spans="1:3">
      <c r="A772" s="288">
        <v>2110203</v>
      </c>
      <c r="B772" s="292" t="s">
        <v>619</v>
      </c>
      <c r="C772" s="306" t="s">
        <v>52</v>
      </c>
    </row>
    <row r="773" s="171" customFormat="1" spans="1:3">
      <c r="A773" s="288">
        <v>2110204</v>
      </c>
      <c r="B773" s="292" t="s">
        <v>620</v>
      </c>
      <c r="C773" s="306" t="s">
        <v>52</v>
      </c>
    </row>
    <row r="774" s="171" customFormat="1" spans="1:3">
      <c r="A774" s="288">
        <v>2110299</v>
      </c>
      <c r="B774" s="292" t="s">
        <v>621</v>
      </c>
      <c r="C774" s="306" t="s">
        <v>52</v>
      </c>
    </row>
    <row r="775" spans="1:3">
      <c r="A775" s="288">
        <v>21103</v>
      </c>
      <c r="B775" s="291" t="s">
        <v>622</v>
      </c>
      <c r="C775" s="290">
        <f>SUM(C776:C783)</f>
        <v>11861.11</v>
      </c>
    </row>
    <row r="776" s="171" customFormat="1" spans="1:3">
      <c r="A776" s="288">
        <v>2110301</v>
      </c>
      <c r="B776" s="292" t="s">
        <v>623</v>
      </c>
      <c r="C776" s="306">
        <v>320</v>
      </c>
    </row>
    <row r="777" s="171" customFormat="1" spans="1:3">
      <c r="A777" s="288">
        <v>2110302</v>
      </c>
      <c r="B777" s="292" t="s">
        <v>624</v>
      </c>
      <c r="C777" s="304">
        <v>7976.11</v>
      </c>
    </row>
    <row r="778" s="171" customFormat="1" spans="1:3">
      <c r="A778" s="288">
        <v>2110303</v>
      </c>
      <c r="B778" s="292" t="s">
        <v>625</v>
      </c>
      <c r="C778" s="306">
        <v>5</v>
      </c>
    </row>
    <row r="779" s="171" customFormat="1" spans="1:3">
      <c r="A779" s="288">
        <v>2110304</v>
      </c>
      <c r="B779" s="292" t="s">
        <v>626</v>
      </c>
      <c r="C779" s="304">
        <v>3560</v>
      </c>
    </row>
    <row r="780" s="171" customFormat="1" spans="1:3">
      <c r="A780" s="288">
        <v>2110305</v>
      </c>
      <c r="B780" s="292" t="s">
        <v>627</v>
      </c>
      <c r="C780" s="306" t="s">
        <v>52</v>
      </c>
    </row>
    <row r="781" s="171" customFormat="1" spans="1:3">
      <c r="A781" s="288">
        <v>2110306</v>
      </c>
      <c r="B781" s="292" t="s">
        <v>628</v>
      </c>
      <c r="C781" s="306" t="s">
        <v>52</v>
      </c>
    </row>
    <row r="782" s="171" customFormat="1" spans="1:3">
      <c r="A782" s="288">
        <v>2110307</v>
      </c>
      <c r="B782" s="292" t="s">
        <v>629</v>
      </c>
      <c r="C782" s="306" t="s">
        <v>52</v>
      </c>
    </row>
    <row r="783" s="171" customFormat="1" spans="1:3">
      <c r="A783" s="288">
        <v>2110399</v>
      </c>
      <c r="B783" s="292" t="s">
        <v>630</v>
      </c>
      <c r="C783" s="306" t="s">
        <v>52</v>
      </c>
    </row>
    <row r="784" spans="1:3">
      <c r="A784" s="288">
        <v>21104</v>
      </c>
      <c r="B784" s="291" t="s">
        <v>631</v>
      </c>
      <c r="C784" s="290">
        <f>SUM(C785:C788)</f>
        <v>5621.19</v>
      </c>
    </row>
    <row r="785" s="171" customFormat="1" spans="1:3">
      <c r="A785" s="288">
        <v>2110401</v>
      </c>
      <c r="B785" s="292" t="s">
        <v>632</v>
      </c>
      <c r="C785" s="306">
        <v>5278.19</v>
      </c>
    </row>
    <row r="786" s="171" customFormat="1" spans="1:3">
      <c r="A786" s="288">
        <v>2110402</v>
      </c>
      <c r="B786" s="292" t="s">
        <v>633</v>
      </c>
      <c r="C786" s="306">
        <v>172</v>
      </c>
    </row>
    <row r="787" s="171" customFormat="1" spans="1:3">
      <c r="A787" s="288">
        <v>2110404</v>
      </c>
      <c r="B787" s="292" t="s">
        <v>634</v>
      </c>
      <c r="C787" s="306" t="s">
        <v>52</v>
      </c>
    </row>
    <row r="788" s="171" customFormat="1" spans="1:3">
      <c r="A788" s="288">
        <v>2110499</v>
      </c>
      <c r="B788" s="292" t="s">
        <v>635</v>
      </c>
      <c r="C788" s="306">
        <v>171</v>
      </c>
    </row>
    <row r="789" spans="1:3">
      <c r="A789" s="288">
        <v>21105</v>
      </c>
      <c r="B789" s="291" t="s">
        <v>636</v>
      </c>
      <c r="C789" s="290">
        <f>SUM(C790:C795)</f>
        <v>1560</v>
      </c>
    </row>
    <row r="790" s="171" customFormat="1" spans="1:3">
      <c r="A790" s="288">
        <v>2110501</v>
      </c>
      <c r="B790" s="292" t="s">
        <v>637</v>
      </c>
      <c r="C790" s="306">
        <v>1560</v>
      </c>
    </row>
    <row r="791" s="171" customFormat="1" spans="1:3">
      <c r="A791" s="288">
        <v>2110502</v>
      </c>
      <c r="B791" s="292" t="s">
        <v>638</v>
      </c>
      <c r="C791" s="306" t="s">
        <v>52</v>
      </c>
    </row>
    <row r="792" s="171" customFormat="1" spans="1:3">
      <c r="A792" s="288">
        <v>2110503</v>
      </c>
      <c r="B792" s="292" t="s">
        <v>639</v>
      </c>
      <c r="C792" s="306" t="s">
        <v>52</v>
      </c>
    </row>
    <row r="793" s="171" customFormat="1" spans="1:3">
      <c r="A793" s="288">
        <v>2110506</v>
      </c>
      <c r="B793" s="292" t="s">
        <v>640</v>
      </c>
      <c r="C793" s="306" t="s">
        <v>52</v>
      </c>
    </row>
    <row r="794" s="171" customFormat="1" spans="1:3">
      <c r="A794" s="288">
        <v>2110507</v>
      </c>
      <c r="B794" s="292" t="s">
        <v>641</v>
      </c>
      <c r="C794" s="306" t="s">
        <v>52</v>
      </c>
    </row>
    <row r="795" s="171" customFormat="1" spans="1:3">
      <c r="A795" s="288">
        <v>2110599</v>
      </c>
      <c r="B795" s="292" t="s">
        <v>642</v>
      </c>
      <c r="C795" s="306" t="s">
        <v>52</v>
      </c>
    </row>
    <row r="796" spans="1:3">
      <c r="A796" s="288">
        <v>21106</v>
      </c>
      <c r="B796" s="291" t="s">
        <v>643</v>
      </c>
      <c r="C796" s="290">
        <v>0</v>
      </c>
    </row>
    <row r="797" s="171" customFormat="1" spans="1:3">
      <c r="A797" s="288">
        <v>2110602</v>
      </c>
      <c r="B797" s="292" t="s">
        <v>644</v>
      </c>
      <c r="C797" s="306">
        <v>0</v>
      </c>
    </row>
    <row r="798" s="171" customFormat="1" spans="1:3">
      <c r="A798" s="288">
        <v>2110603</v>
      </c>
      <c r="B798" s="292" t="s">
        <v>645</v>
      </c>
      <c r="C798" s="306">
        <v>0</v>
      </c>
    </row>
    <row r="799" s="171" customFormat="1" spans="1:3">
      <c r="A799" s="288">
        <v>2110604</v>
      </c>
      <c r="B799" s="292" t="s">
        <v>646</v>
      </c>
      <c r="C799" s="306">
        <v>0</v>
      </c>
    </row>
    <row r="800" s="171" customFormat="1" spans="1:3">
      <c r="A800" s="288">
        <v>2110605</v>
      </c>
      <c r="B800" s="292" t="s">
        <v>647</v>
      </c>
      <c r="C800" s="306">
        <v>0</v>
      </c>
    </row>
    <row r="801" s="171" customFormat="1" spans="1:3">
      <c r="A801" s="288">
        <v>2110699</v>
      </c>
      <c r="B801" s="292" t="s">
        <v>648</v>
      </c>
      <c r="C801" s="306">
        <v>0</v>
      </c>
    </row>
    <row r="802" spans="1:3">
      <c r="A802" s="288">
        <v>21107</v>
      </c>
      <c r="B802" s="291" t="s">
        <v>649</v>
      </c>
      <c r="C802" s="290">
        <f>SUM(C803:C804)</f>
        <v>36</v>
      </c>
    </row>
    <row r="803" s="171" customFormat="1" spans="1:3">
      <c r="A803" s="288">
        <v>2110704</v>
      </c>
      <c r="B803" s="292" t="s">
        <v>650</v>
      </c>
      <c r="C803" s="306" t="s">
        <v>52</v>
      </c>
    </row>
    <row r="804" s="171" customFormat="1" spans="1:3">
      <c r="A804" s="288">
        <v>2110799</v>
      </c>
      <c r="B804" s="292" t="s">
        <v>651</v>
      </c>
      <c r="C804" s="306">
        <v>36</v>
      </c>
    </row>
    <row r="805" spans="1:3">
      <c r="A805" s="288">
        <v>21108</v>
      </c>
      <c r="B805" s="291" t="s">
        <v>652</v>
      </c>
      <c r="C805" s="290">
        <v>0</v>
      </c>
    </row>
    <row r="806" s="171" customFormat="1" spans="1:3">
      <c r="A806" s="288">
        <v>2110804</v>
      </c>
      <c r="B806" s="292" t="s">
        <v>653</v>
      </c>
      <c r="C806" s="306" t="s">
        <v>52</v>
      </c>
    </row>
    <row r="807" s="171" customFormat="1" spans="1:3">
      <c r="A807" s="288">
        <v>2110899</v>
      </c>
      <c r="B807" s="292" t="s">
        <v>654</v>
      </c>
      <c r="C807" s="306" t="s">
        <v>52</v>
      </c>
    </row>
    <row r="808" spans="1:3">
      <c r="A808" s="288">
        <v>21109</v>
      </c>
      <c r="B808" s="291" t="s">
        <v>655</v>
      </c>
      <c r="C808" s="290">
        <v>0</v>
      </c>
    </row>
    <row r="809" s="171" customFormat="1" spans="1:3">
      <c r="A809" s="288">
        <v>2110901</v>
      </c>
      <c r="B809" s="292" t="s">
        <v>656</v>
      </c>
      <c r="C809" s="306">
        <v>0</v>
      </c>
    </row>
    <row r="810" spans="1:3">
      <c r="A810" s="288">
        <v>21110</v>
      </c>
      <c r="B810" s="291" t="s">
        <v>657</v>
      </c>
      <c r="C810" s="290">
        <f>C811</f>
        <v>65</v>
      </c>
    </row>
    <row r="811" s="171" customFormat="1" spans="1:3">
      <c r="A811" s="288">
        <v>2111001</v>
      </c>
      <c r="B811" s="292" t="s">
        <v>658</v>
      </c>
      <c r="C811" s="306">
        <v>65</v>
      </c>
    </row>
    <row r="812" spans="1:3">
      <c r="A812" s="288">
        <v>21111</v>
      </c>
      <c r="B812" s="291" t="s">
        <v>659</v>
      </c>
      <c r="C812" s="290">
        <v>0</v>
      </c>
    </row>
    <row r="813" s="171" customFormat="1" spans="1:3">
      <c r="A813" s="288">
        <v>2111101</v>
      </c>
      <c r="B813" s="292" t="s">
        <v>660</v>
      </c>
      <c r="C813" s="306" t="s">
        <v>52</v>
      </c>
    </row>
    <row r="814" s="171" customFormat="1" spans="1:3">
      <c r="A814" s="288">
        <v>2111102</v>
      </c>
      <c r="B814" s="292" t="s">
        <v>661</v>
      </c>
      <c r="C814" s="306" t="s">
        <v>52</v>
      </c>
    </row>
    <row r="815" s="171" customFormat="1" spans="1:3">
      <c r="A815" s="288">
        <v>2111103</v>
      </c>
      <c r="B815" s="292" t="s">
        <v>662</v>
      </c>
      <c r="C815" s="306" t="s">
        <v>52</v>
      </c>
    </row>
    <row r="816" s="171" customFormat="1" spans="1:3">
      <c r="A816" s="288">
        <v>2111104</v>
      </c>
      <c r="B816" s="292" t="s">
        <v>663</v>
      </c>
      <c r="C816" s="306" t="s">
        <v>52</v>
      </c>
    </row>
    <row r="817" s="171" customFormat="1" spans="1:3">
      <c r="A817" s="288">
        <v>2111199</v>
      </c>
      <c r="B817" s="292" t="s">
        <v>664</v>
      </c>
      <c r="C817" s="306" t="s">
        <v>52</v>
      </c>
    </row>
    <row r="818" spans="1:3">
      <c r="A818" s="288">
        <v>21112</v>
      </c>
      <c r="B818" s="291" t="s">
        <v>665</v>
      </c>
      <c r="C818" s="290">
        <v>0</v>
      </c>
    </row>
    <row r="819" s="171" customFormat="1" spans="1:3">
      <c r="A819" s="288">
        <v>2111201</v>
      </c>
      <c r="B819" s="292" t="s">
        <v>666</v>
      </c>
      <c r="C819" s="306">
        <v>0</v>
      </c>
    </row>
    <row r="820" spans="1:3">
      <c r="A820" s="288">
        <v>21113</v>
      </c>
      <c r="B820" s="291" t="s">
        <v>667</v>
      </c>
      <c r="C820" s="290">
        <v>0</v>
      </c>
    </row>
    <row r="821" s="171" customFormat="1" spans="1:3">
      <c r="A821" s="288">
        <v>2111301</v>
      </c>
      <c r="B821" s="292" t="s">
        <v>668</v>
      </c>
      <c r="C821" s="306">
        <v>0</v>
      </c>
    </row>
    <row r="822" spans="1:3">
      <c r="A822" s="288">
        <v>21114</v>
      </c>
      <c r="B822" s="291" t="s">
        <v>669</v>
      </c>
      <c r="C822" s="290">
        <v>0</v>
      </c>
    </row>
    <row r="823" s="171" customFormat="1" spans="1:3">
      <c r="A823" s="288">
        <v>2111401</v>
      </c>
      <c r="B823" s="292" t="s">
        <v>63</v>
      </c>
      <c r="C823" s="306" t="s">
        <v>52</v>
      </c>
    </row>
    <row r="824" s="171" customFormat="1" spans="1:3">
      <c r="A824" s="288">
        <v>2111402</v>
      </c>
      <c r="B824" s="292" t="s">
        <v>64</v>
      </c>
      <c r="C824" s="306" t="s">
        <v>52</v>
      </c>
    </row>
    <row r="825" s="171" customFormat="1" spans="1:3">
      <c r="A825" s="288">
        <v>2111403</v>
      </c>
      <c r="B825" s="292" t="s">
        <v>65</v>
      </c>
      <c r="C825" s="306" t="s">
        <v>52</v>
      </c>
    </row>
    <row r="826" s="171" customFormat="1" spans="1:3">
      <c r="A826" s="288">
        <v>2111404</v>
      </c>
      <c r="B826" s="292" t="s">
        <v>670</v>
      </c>
      <c r="C826" s="306">
        <v>0</v>
      </c>
    </row>
    <row r="827" s="171" customFormat="1" spans="1:3">
      <c r="A827" s="288">
        <v>2111405</v>
      </c>
      <c r="B827" s="292" t="s">
        <v>671</v>
      </c>
      <c r="C827" s="306">
        <v>0</v>
      </c>
    </row>
    <row r="828" s="171" customFormat="1" spans="1:3">
      <c r="A828" s="288">
        <v>2111406</v>
      </c>
      <c r="B828" s="292" t="s">
        <v>672</v>
      </c>
      <c r="C828" s="306" t="s">
        <v>52</v>
      </c>
    </row>
    <row r="829" s="171" customFormat="1" spans="1:3">
      <c r="A829" s="288">
        <v>2111407</v>
      </c>
      <c r="B829" s="292" t="s">
        <v>673</v>
      </c>
      <c r="C829" s="306" t="s">
        <v>52</v>
      </c>
    </row>
    <row r="830" s="171" customFormat="1" spans="1:3">
      <c r="A830" s="288">
        <v>2111408</v>
      </c>
      <c r="B830" s="292" t="s">
        <v>674</v>
      </c>
      <c r="C830" s="306" t="s">
        <v>52</v>
      </c>
    </row>
    <row r="831" s="171" customFormat="1" spans="1:3">
      <c r="A831" s="288">
        <v>2111409</v>
      </c>
      <c r="B831" s="292" t="s">
        <v>675</v>
      </c>
      <c r="C831" s="306">
        <v>0</v>
      </c>
    </row>
    <row r="832" s="171" customFormat="1" spans="1:3">
      <c r="A832" s="288">
        <v>2111410</v>
      </c>
      <c r="B832" s="292" t="s">
        <v>676</v>
      </c>
      <c r="C832" s="306">
        <v>0</v>
      </c>
    </row>
    <row r="833" s="171" customFormat="1" spans="1:3">
      <c r="A833" s="288">
        <v>2111411</v>
      </c>
      <c r="B833" s="292" t="s">
        <v>104</v>
      </c>
      <c r="C833" s="306" t="s">
        <v>52</v>
      </c>
    </row>
    <row r="834" s="171" customFormat="1" spans="1:3">
      <c r="A834" s="288">
        <v>2111413</v>
      </c>
      <c r="B834" s="292" t="s">
        <v>677</v>
      </c>
      <c r="C834" s="306" t="s">
        <v>52</v>
      </c>
    </row>
    <row r="835" s="171" customFormat="1" spans="1:3">
      <c r="A835" s="288">
        <v>2111450</v>
      </c>
      <c r="B835" s="292" t="s">
        <v>72</v>
      </c>
      <c r="C835" s="306" t="s">
        <v>52</v>
      </c>
    </row>
    <row r="836" s="171" customFormat="1" spans="1:3">
      <c r="A836" s="288">
        <v>2111499</v>
      </c>
      <c r="B836" s="292" t="s">
        <v>678</v>
      </c>
      <c r="C836" s="306" t="s">
        <v>52</v>
      </c>
    </row>
    <row r="837" spans="1:3">
      <c r="A837" s="288">
        <v>21199</v>
      </c>
      <c r="B837" s="291" t="s">
        <v>679</v>
      </c>
      <c r="C837" s="290">
        <f>SUM(C838)</f>
        <v>1260</v>
      </c>
    </row>
    <row r="838" s="171" customFormat="1" spans="1:3">
      <c r="A838" s="288">
        <v>2119999</v>
      </c>
      <c r="B838" s="292" t="s">
        <v>680</v>
      </c>
      <c r="C838" s="306">
        <v>1260</v>
      </c>
    </row>
    <row r="839" s="171" customFormat="1" spans="1:3">
      <c r="A839" s="288">
        <v>212</v>
      </c>
      <c r="B839" s="289" t="s">
        <v>681</v>
      </c>
      <c r="C839" s="306">
        <f>C840+C851+C853+C856+C858+C860</f>
        <v>3767.1</v>
      </c>
    </row>
    <row r="840" spans="1:3">
      <c r="A840" s="288">
        <v>21201</v>
      </c>
      <c r="B840" s="291" t="s">
        <v>682</v>
      </c>
      <c r="C840" s="290">
        <f>SUM(C841:C850)</f>
        <v>2312.1</v>
      </c>
    </row>
    <row r="841" s="171" customFormat="1" spans="1:3">
      <c r="A841" s="288">
        <v>2120101</v>
      </c>
      <c r="B841" s="292" t="s">
        <v>63</v>
      </c>
      <c r="C841" s="306">
        <v>2212.1</v>
      </c>
    </row>
    <row r="842" s="171" customFormat="1" spans="1:3">
      <c r="A842" s="288">
        <v>2120102</v>
      </c>
      <c r="B842" s="292" t="s">
        <v>64</v>
      </c>
      <c r="C842" s="306">
        <v>100</v>
      </c>
    </row>
    <row r="843" s="171" customFormat="1" spans="1:3">
      <c r="A843" s="288">
        <v>2120103</v>
      </c>
      <c r="B843" s="292" t="s">
        <v>65</v>
      </c>
      <c r="C843" s="306" t="s">
        <v>52</v>
      </c>
    </row>
    <row r="844" s="171" customFormat="1" spans="1:3">
      <c r="A844" s="288">
        <v>2120104</v>
      </c>
      <c r="B844" s="292" t="s">
        <v>683</v>
      </c>
      <c r="C844" s="306" t="s">
        <v>52</v>
      </c>
    </row>
    <row r="845" s="171" customFormat="1" spans="1:3">
      <c r="A845" s="288">
        <v>2120105</v>
      </c>
      <c r="B845" s="292" t="s">
        <v>684</v>
      </c>
      <c r="C845" s="306" t="s">
        <v>52</v>
      </c>
    </row>
    <row r="846" s="171" customFormat="1" spans="1:3">
      <c r="A846" s="288">
        <v>2120106</v>
      </c>
      <c r="B846" s="292" t="s">
        <v>685</v>
      </c>
      <c r="C846" s="306" t="s">
        <v>52</v>
      </c>
    </row>
    <row r="847" s="171" customFormat="1" spans="1:3">
      <c r="A847" s="288">
        <v>2120107</v>
      </c>
      <c r="B847" s="292" t="s">
        <v>686</v>
      </c>
      <c r="C847" s="306" t="s">
        <v>52</v>
      </c>
    </row>
    <row r="848" s="171" customFormat="1" spans="1:3">
      <c r="A848" s="288">
        <v>2120109</v>
      </c>
      <c r="B848" s="292" t="s">
        <v>687</v>
      </c>
      <c r="C848" s="306" t="s">
        <v>52</v>
      </c>
    </row>
    <row r="849" s="171" customFormat="1" spans="1:3">
      <c r="A849" s="288">
        <v>2120110</v>
      </c>
      <c r="B849" s="292" t="s">
        <v>688</v>
      </c>
      <c r="C849" s="306" t="s">
        <v>52</v>
      </c>
    </row>
    <row r="850" s="171" customFormat="1" spans="1:3">
      <c r="A850" s="288">
        <v>2120199</v>
      </c>
      <c r="B850" s="292" t="s">
        <v>689</v>
      </c>
      <c r="C850" s="306" t="s">
        <v>52</v>
      </c>
    </row>
    <row r="851" spans="1:3">
      <c r="A851" s="288">
        <v>21202</v>
      </c>
      <c r="B851" s="291" t="s">
        <v>690</v>
      </c>
      <c r="C851" s="290">
        <f>C852</f>
        <v>39</v>
      </c>
    </row>
    <row r="852" s="171" customFormat="1" spans="1:3">
      <c r="A852" s="288">
        <v>2120201</v>
      </c>
      <c r="B852" s="292" t="s">
        <v>691</v>
      </c>
      <c r="C852" s="306">
        <v>39</v>
      </c>
    </row>
    <row r="853" spans="1:3">
      <c r="A853" s="288">
        <v>21203</v>
      </c>
      <c r="B853" s="291" t="s">
        <v>692</v>
      </c>
      <c r="C853" s="290">
        <f>SUM(C854:C855)</f>
        <v>388</v>
      </c>
    </row>
    <row r="854" s="171" customFormat="1" spans="1:3">
      <c r="A854" s="288">
        <v>2120303</v>
      </c>
      <c r="B854" s="292" t="s">
        <v>693</v>
      </c>
      <c r="C854" s="306">
        <v>2</v>
      </c>
    </row>
    <row r="855" s="171" customFormat="1" spans="1:3">
      <c r="A855" s="288">
        <v>2120399</v>
      </c>
      <c r="B855" s="292" t="s">
        <v>694</v>
      </c>
      <c r="C855" s="306">
        <v>386</v>
      </c>
    </row>
    <row r="856" spans="1:3">
      <c r="A856" s="288">
        <v>21205</v>
      </c>
      <c r="B856" s="291" t="s">
        <v>695</v>
      </c>
      <c r="C856" s="290">
        <f t="shared" ref="C856:C860" si="0">C857</f>
        <v>528</v>
      </c>
    </row>
    <row r="857" s="171" customFormat="1" spans="1:3">
      <c r="A857" s="288">
        <v>2120501</v>
      </c>
      <c r="B857" s="292" t="s">
        <v>696</v>
      </c>
      <c r="C857" s="306">
        <v>528</v>
      </c>
    </row>
    <row r="858" spans="1:3">
      <c r="A858" s="288">
        <v>21206</v>
      </c>
      <c r="B858" s="291" t="s">
        <v>697</v>
      </c>
      <c r="C858" s="290">
        <f t="shared" si="0"/>
        <v>0</v>
      </c>
    </row>
    <row r="859" s="171" customFormat="1" spans="1:3">
      <c r="A859" s="288">
        <v>2120601</v>
      </c>
      <c r="B859" s="292" t="s">
        <v>698</v>
      </c>
      <c r="C859" s="306">
        <v>0</v>
      </c>
    </row>
    <row r="860" spans="1:3">
      <c r="A860" s="288">
        <v>21299</v>
      </c>
      <c r="B860" s="291" t="s">
        <v>699</v>
      </c>
      <c r="C860" s="290">
        <f t="shared" si="0"/>
        <v>500</v>
      </c>
    </row>
    <row r="861" s="171" customFormat="1" spans="1:3">
      <c r="A861" s="288">
        <v>2129999</v>
      </c>
      <c r="B861" s="292" t="s">
        <v>700</v>
      </c>
      <c r="C861" s="306">
        <v>500</v>
      </c>
    </row>
    <row r="862" s="171" customFormat="1" spans="1:3">
      <c r="A862" s="288">
        <v>213</v>
      </c>
      <c r="B862" s="289" t="s">
        <v>701</v>
      </c>
      <c r="C862" s="306">
        <f>C863+C889+C915+C943+C954+C961+C968+C971</f>
        <v>78813.348</v>
      </c>
    </row>
    <row r="863" spans="1:3">
      <c r="A863" s="288">
        <v>21301</v>
      </c>
      <c r="B863" s="291" t="s">
        <v>702</v>
      </c>
      <c r="C863" s="290">
        <f>SUM(C864:C888)</f>
        <v>22136.3888</v>
      </c>
    </row>
    <row r="864" s="171" customFormat="1" spans="1:3">
      <c r="A864" s="288">
        <v>2130101</v>
      </c>
      <c r="B864" s="292" t="s">
        <v>63</v>
      </c>
      <c r="C864" s="304">
        <v>5245.2488</v>
      </c>
    </row>
    <row r="865" s="171" customFormat="1" spans="1:3">
      <c r="A865" s="288">
        <v>2130102</v>
      </c>
      <c r="B865" s="292" t="s">
        <v>64</v>
      </c>
      <c r="C865" s="306" t="s">
        <v>52</v>
      </c>
    </row>
    <row r="866" s="171" customFormat="1" spans="1:3">
      <c r="A866" s="288">
        <v>2130103</v>
      </c>
      <c r="B866" s="292" t="s">
        <v>65</v>
      </c>
      <c r="C866" s="306" t="s">
        <v>52</v>
      </c>
    </row>
    <row r="867" s="171" customFormat="1" spans="1:3">
      <c r="A867" s="288">
        <v>2130104</v>
      </c>
      <c r="B867" s="292" t="s">
        <v>72</v>
      </c>
      <c r="C867" s="306" t="s">
        <v>52</v>
      </c>
    </row>
    <row r="868" s="171" customFormat="1" spans="1:3">
      <c r="A868" s="288">
        <v>2130105</v>
      </c>
      <c r="B868" s="292" t="s">
        <v>703</v>
      </c>
      <c r="C868" s="306" t="s">
        <v>52</v>
      </c>
    </row>
    <row r="869" s="171" customFormat="1" spans="1:3">
      <c r="A869" s="288">
        <v>2130106</v>
      </c>
      <c r="B869" s="292" t="s">
        <v>704</v>
      </c>
      <c r="C869" s="306">
        <v>365</v>
      </c>
    </row>
    <row r="870" s="171" customFormat="1" spans="1:3">
      <c r="A870" s="288">
        <v>2130108</v>
      </c>
      <c r="B870" s="292" t="s">
        <v>705</v>
      </c>
      <c r="C870" s="306">
        <v>102</v>
      </c>
    </row>
    <row r="871" s="171" customFormat="1" spans="1:3">
      <c r="A871" s="288">
        <v>2130109</v>
      </c>
      <c r="B871" s="292" t="s">
        <v>706</v>
      </c>
      <c r="C871" s="306">
        <v>11</v>
      </c>
    </row>
    <row r="872" s="171" customFormat="1" spans="1:3">
      <c r="A872" s="288">
        <v>2130110</v>
      </c>
      <c r="B872" s="292" t="s">
        <v>707</v>
      </c>
      <c r="C872" s="306">
        <v>17</v>
      </c>
    </row>
    <row r="873" s="171" customFormat="1" spans="1:3">
      <c r="A873" s="288">
        <v>2130111</v>
      </c>
      <c r="B873" s="292" t="s">
        <v>708</v>
      </c>
      <c r="C873" s="306">
        <v>114</v>
      </c>
    </row>
    <row r="874" s="171" customFormat="1" spans="1:3">
      <c r="A874" s="288">
        <v>2130112</v>
      </c>
      <c r="B874" s="292" t="s">
        <v>709</v>
      </c>
      <c r="C874" s="306" t="s">
        <v>52</v>
      </c>
    </row>
    <row r="875" s="171" customFormat="1" spans="1:3">
      <c r="A875" s="288">
        <v>2130114</v>
      </c>
      <c r="B875" s="292" t="s">
        <v>710</v>
      </c>
      <c r="C875" s="306" t="s">
        <v>52</v>
      </c>
    </row>
    <row r="876" s="171" customFormat="1" spans="1:3">
      <c r="A876" s="288">
        <v>2130119</v>
      </c>
      <c r="B876" s="292" t="s">
        <v>711</v>
      </c>
      <c r="C876" s="306">
        <v>301</v>
      </c>
    </row>
    <row r="877" s="171" customFormat="1" spans="1:3">
      <c r="A877" s="288">
        <v>2130120</v>
      </c>
      <c r="B877" s="292" t="s">
        <v>712</v>
      </c>
      <c r="C877" s="306">
        <v>2268</v>
      </c>
    </row>
    <row r="878" s="171" customFormat="1" spans="1:3">
      <c r="A878" s="288">
        <v>2130121</v>
      </c>
      <c r="B878" s="292" t="s">
        <v>713</v>
      </c>
      <c r="C878" s="306" t="s">
        <v>52</v>
      </c>
    </row>
    <row r="879" s="171" customFormat="1" spans="1:3">
      <c r="A879" s="288">
        <v>2130122</v>
      </c>
      <c r="B879" s="292" t="s">
        <v>714</v>
      </c>
      <c r="C879" s="306">
        <v>5826</v>
      </c>
    </row>
    <row r="880" s="171" customFormat="1" spans="1:3">
      <c r="A880" s="288">
        <v>2130124</v>
      </c>
      <c r="B880" s="292" t="s">
        <v>715</v>
      </c>
      <c r="C880" s="306">
        <v>294</v>
      </c>
    </row>
    <row r="881" s="171" customFormat="1" spans="1:3">
      <c r="A881" s="288">
        <v>2130125</v>
      </c>
      <c r="B881" s="292" t="s">
        <v>716</v>
      </c>
      <c r="C881" s="306" t="s">
        <v>52</v>
      </c>
    </row>
    <row r="882" s="171" customFormat="1" spans="1:3">
      <c r="A882" s="288">
        <v>2130126</v>
      </c>
      <c r="B882" s="292" t="s">
        <v>717</v>
      </c>
      <c r="C882" s="306">
        <v>8</v>
      </c>
    </row>
    <row r="883" s="171" customFormat="1" spans="1:3">
      <c r="A883" s="288">
        <v>2130135</v>
      </c>
      <c r="B883" s="292" t="s">
        <v>718</v>
      </c>
      <c r="C883" s="306">
        <v>430</v>
      </c>
    </row>
    <row r="884" s="171" customFormat="1" spans="1:3">
      <c r="A884" s="288">
        <v>2130142</v>
      </c>
      <c r="B884" s="292" t="s">
        <v>719</v>
      </c>
      <c r="C884" s="306">
        <v>4552</v>
      </c>
    </row>
    <row r="885" s="171" customFormat="1" spans="1:3">
      <c r="A885" s="288">
        <v>2130148</v>
      </c>
      <c r="B885" s="292" t="s">
        <v>720</v>
      </c>
      <c r="C885" s="306" t="s">
        <v>52</v>
      </c>
    </row>
    <row r="886" s="171" customFormat="1" spans="1:3">
      <c r="A886" s="288">
        <v>2130152</v>
      </c>
      <c r="B886" s="292" t="s">
        <v>721</v>
      </c>
      <c r="C886" s="306" t="s">
        <v>52</v>
      </c>
    </row>
    <row r="887" s="171" customFormat="1" spans="1:3">
      <c r="A887" s="288">
        <v>2130153</v>
      </c>
      <c r="B887" s="292" t="s">
        <v>722</v>
      </c>
      <c r="C887" s="306">
        <v>571</v>
      </c>
    </row>
    <row r="888" s="171" customFormat="1" spans="1:3">
      <c r="A888" s="288">
        <v>2130199</v>
      </c>
      <c r="B888" s="292" t="s">
        <v>723</v>
      </c>
      <c r="C888" s="304">
        <v>2032.14</v>
      </c>
    </row>
    <row r="889" spans="1:3">
      <c r="A889" s="288">
        <v>21302</v>
      </c>
      <c r="B889" s="291" t="s">
        <v>724</v>
      </c>
      <c r="C889" s="290">
        <f>SUM(C890:C914)</f>
        <v>8020.1</v>
      </c>
    </row>
    <row r="890" s="171" customFormat="1" spans="1:3">
      <c r="A890" s="288">
        <v>2130201</v>
      </c>
      <c r="B890" s="292" t="s">
        <v>63</v>
      </c>
      <c r="C890" s="306">
        <v>1167.1</v>
      </c>
    </row>
    <row r="891" s="171" customFormat="1" spans="1:3">
      <c r="A891" s="288">
        <v>2130202</v>
      </c>
      <c r="B891" s="292" t="s">
        <v>64</v>
      </c>
      <c r="C891" s="306" t="s">
        <v>52</v>
      </c>
    </row>
    <row r="892" s="171" customFormat="1" spans="1:3">
      <c r="A892" s="288">
        <v>2130203</v>
      </c>
      <c r="B892" s="292" t="s">
        <v>65</v>
      </c>
      <c r="C892" s="306" t="s">
        <v>52</v>
      </c>
    </row>
    <row r="893" s="171" customFormat="1" spans="1:3">
      <c r="A893" s="288">
        <v>2130204</v>
      </c>
      <c r="B893" s="292" t="s">
        <v>725</v>
      </c>
      <c r="C893" s="306" t="s">
        <v>52</v>
      </c>
    </row>
    <row r="894" s="171" customFormat="1" spans="1:3">
      <c r="A894" s="288">
        <v>2130205</v>
      </c>
      <c r="B894" s="292" t="s">
        <v>726</v>
      </c>
      <c r="C894" s="306">
        <v>895</v>
      </c>
    </row>
    <row r="895" s="171" customFormat="1" spans="1:3">
      <c r="A895" s="288">
        <v>2130206</v>
      </c>
      <c r="B895" s="292" t="s">
        <v>727</v>
      </c>
      <c r="C895" s="306" t="s">
        <v>52</v>
      </c>
    </row>
    <row r="896" s="171" customFormat="1" spans="1:3">
      <c r="A896" s="288">
        <v>2130207</v>
      </c>
      <c r="B896" s="292" t="s">
        <v>728</v>
      </c>
      <c r="C896" s="306">
        <v>447</v>
      </c>
    </row>
    <row r="897" s="171" customFormat="1" spans="1:3">
      <c r="A897" s="288">
        <v>2130209</v>
      </c>
      <c r="B897" s="292" t="s">
        <v>729</v>
      </c>
      <c r="C897" s="306">
        <v>1734</v>
      </c>
    </row>
    <row r="898" s="171" customFormat="1" spans="1:3">
      <c r="A898" s="288">
        <v>2130210</v>
      </c>
      <c r="B898" s="292" t="s">
        <v>730</v>
      </c>
      <c r="C898" s="306">
        <v>0</v>
      </c>
    </row>
    <row r="899" s="171" customFormat="1" spans="1:3">
      <c r="A899" s="288">
        <v>2130211</v>
      </c>
      <c r="B899" s="292" t="s">
        <v>731</v>
      </c>
      <c r="C899" s="306">
        <v>21</v>
      </c>
    </row>
    <row r="900" s="171" customFormat="1" spans="1:3">
      <c r="A900" s="288">
        <v>2130212</v>
      </c>
      <c r="B900" s="292" t="s">
        <v>732</v>
      </c>
      <c r="C900" s="306">
        <v>345</v>
      </c>
    </row>
    <row r="901" s="171" customFormat="1" spans="1:3">
      <c r="A901" s="288">
        <v>2130213</v>
      </c>
      <c r="B901" s="292" t="s">
        <v>733</v>
      </c>
      <c r="C901" s="306" t="s">
        <v>52</v>
      </c>
    </row>
    <row r="902" s="171" customFormat="1" spans="1:3">
      <c r="A902" s="288">
        <v>2130217</v>
      </c>
      <c r="B902" s="292" t="s">
        <v>734</v>
      </c>
      <c r="C902" s="306" t="s">
        <v>52</v>
      </c>
    </row>
    <row r="903" s="171" customFormat="1" spans="1:3">
      <c r="A903" s="288">
        <v>2130220</v>
      </c>
      <c r="B903" s="292" t="s">
        <v>735</v>
      </c>
      <c r="C903" s="306" t="s">
        <v>52</v>
      </c>
    </row>
    <row r="904" s="171" customFormat="1" spans="1:3">
      <c r="A904" s="288">
        <v>2130221</v>
      </c>
      <c r="B904" s="292" t="s">
        <v>736</v>
      </c>
      <c r="C904" s="306">
        <v>20</v>
      </c>
    </row>
    <row r="905" s="171" customFormat="1" spans="1:3">
      <c r="A905" s="288">
        <v>2130223</v>
      </c>
      <c r="B905" s="292" t="s">
        <v>737</v>
      </c>
      <c r="C905" s="306" t="s">
        <v>52</v>
      </c>
    </row>
    <row r="906" s="171" customFormat="1" spans="1:3">
      <c r="A906" s="288">
        <v>2130226</v>
      </c>
      <c r="B906" s="292" t="s">
        <v>738</v>
      </c>
      <c r="C906" s="306" t="s">
        <v>52</v>
      </c>
    </row>
    <row r="907" s="171" customFormat="1" spans="1:3">
      <c r="A907" s="288">
        <v>2130227</v>
      </c>
      <c r="B907" s="292" t="s">
        <v>739</v>
      </c>
      <c r="C907" s="306" t="s">
        <v>52</v>
      </c>
    </row>
    <row r="908" s="171" customFormat="1" spans="1:3">
      <c r="A908" s="288">
        <v>2130232</v>
      </c>
      <c r="B908" s="292" t="s">
        <v>740</v>
      </c>
      <c r="C908" s="306">
        <v>0</v>
      </c>
    </row>
    <row r="909" s="171" customFormat="1" spans="1:3">
      <c r="A909" s="288">
        <v>2130234</v>
      </c>
      <c r="B909" s="292" t="s">
        <v>741</v>
      </c>
      <c r="C909" s="306">
        <v>674</v>
      </c>
    </row>
    <row r="910" s="171" customFormat="1" spans="1:3">
      <c r="A910" s="288">
        <v>2130235</v>
      </c>
      <c r="B910" s="292" t="s">
        <v>742</v>
      </c>
      <c r="C910" s="306">
        <v>0</v>
      </c>
    </row>
    <row r="911" s="171" customFormat="1" spans="1:3">
      <c r="A911" s="288">
        <v>2130236</v>
      </c>
      <c r="B911" s="292" t="s">
        <v>743</v>
      </c>
      <c r="C911" s="306" t="s">
        <v>52</v>
      </c>
    </row>
    <row r="912" s="171" customFormat="1" spans="1:3">
      <c r="A912" s="288">
        <v>2130237</v>
      </c>
      <c r="B912" s="292" t="s">
        <v>709</v>
      </c>
      <c r="C912" s="306" t="s">
        <v>52</v>
      </c>
    </row>
    <row r="913" s="171" customFormat="1" spans="1:3">
      <c r="A913" s="296">
        <v>2130238</v>
      </c>
      <c r="B913" s="299" t="s">
        <v>744</v>
      </c>
      <c r="C913" s="306">
        <v>1601</v>
      </c>
    </row>
    <row r="914" s="171" customFormat="1" spans="1:3">
      <c r="A914" s="288">
        <v>2130299</v>
      </c>
      <c r="B914" s="292" t="s">
        <v>745</v>
      </c>
      <c r="C914" s="306">
        <v>1116</v>
      </c>
    </row>
    <row r="915" spans="1:3">
      <c r="A915" s="288">
        <v>21303</v>
      </c>
      <c r="B915" s="291" t="s">
        <v>746</v>
      </c>
      <c r="C915" s="290">
        <f>SUM(C916:C942)</f>
        <v>17583.7</v>
      </c>
    </row>
    <row r="916" s="171" customFormat="1" spans="1:3">
      <c r="A916" s="288">
        <v>2130301</v>
      </c>
      <c r="B916" s="292" t="s">
        <v>63</v>
      </c>
      <c r="C916" s="306">
        <v>1206.7</v>
      </c>
    </row>
    <row r="917" s="171" customFormat="1" spans="1:3">
      <c r="A917" s="288">
        <v>2130302</v>
      </c>
      <c r="B917" s="292" t="s">
        <v>64</v>
      </c>
      <c r="C917" s="306" t="s">
        <v>52</v>
      </c>
    </row>
    <row r="918" s="171" customFormat="1" spans="1:3">
      <c r="A918" s="288">
        <v>2130303</v>
      </c>
      <c r="B918" s="292" t="s">
        <v>65</v>
      </c>
      <c r="C918" s="306" t="s">
        <v>52</v>
      </c>
    </row>
    <row r="919" s="171" customFormat="1" spans="1:3">
      <c r="A919" s="288">
        <v>2130304</v>
      </c>
      <c r="B919" s="292" t="s">
        <v>747</v>
      </c>
      <c r="C919" s="306" t="s">
        <v>52</v>
      </c>
    </row>
    <row r="920" s="171" customFormat="1" spans="1:3">
      <c r="A920" s="288">
        <v>2130305</v>
      </c>
      <c r="B920" s="292" t="s">
        <v>748</v>
      </c>
      <c r="C920" s="306">
        <v>972</v>
      </c>
    </row>
    <row r="921" s="171" customFormat="1" spans="1:3">
      <c r="A921" s="288">
        <v>2130306</v>
      </c>
      <c r="B921" s="292" t="s">
        <v>749</v>
      </c>
      <c r="C921" s="306">
        <v>1286</v>
      </c>
    </row>
    <row r="922" s="171" customFormat="1" spans="1:3">
      <c r="A922" s="288">
        <v>2130307</v>
      </c>
      <c r="B922" s="292" t="s">
        <v>750</v>
      </c>
      <c r="C922" s="306" t="s">
        <v>52</v>
      </c>
    </row>
    <row r="923" s="171" customFormat="1" spans="1:3">
      <c r="A923" s="288">
        <v>2130308</v>
      </c>
      <c r="B923" s="292" t="s">
        <v>751</v>
      </c>
      <c r="C923" s="306" t="s">
        <v>52</v>
      </c>
    </row>
    <row r="924" s="171" customFormat="1" spans="1:3">
      <c r="A924" s="288">
        <v>2130309</v>
      </c>
      <c r="B924" s="292" t="s">
        <v>752</v>
      </c>
      <c r="C924" s="306" t="s">
        <v>52</v>
      </c>
    </row>
    <row r="925" s="171" customFormat="1" spans="1:3">
      <c r="A925" s="288">
        <v>2130310</v>
      </c>
      <c r="B925" s="292" t="s">
        <v>753</v>
      </c>
      <c r="C925" s="306">
        <v>511</v>
      </c>
    </row>
    <row r="926" s="171" customFormat="1" spans="1:3">
      <c r="A926" s="288">
        <v>2130311</v>
      </c>
      <c r="B926" s="292" t="s">
        <v>754</v>
      </c>
      <c r="C926" s="306">
        <v>155</v>
      </c>
    </row>
    <row r="927" s="171" customFormat="1" spans="1:3">
      <c r="A927" s="288">
        <v>2130312</v>
      </c>
      <c r="B927" s="292" t="s">
        <v>755</v>
      </c>
      <c r="C927" s="306" t="s">
        <v>52</v>
      </c>
    </row>
    <row r="928" s="171" customFormat="1" spans="1:3">
      <c r="A928" s="288">
        <v>2130313</v>
      </c>
      <c r="B928" s="292" t="s">
        <v>756</v>
      </c>
      <c r="C928" s="306" t="s">
        <v>52</v>
      </c>
    </row>
    <row r="929" s="171" customFormat="1" spans="1:3">
      <c r="A929" s="288">
        <v>2130314</v>
      </c>
      <c r="B929" s="292" t="s">
        <v>757</v>
      </c>
      <c r="C929" s="306">
        <v>5299</v>
      </c>
    </row>
    <row r="930" s="171" customFormat="1" spans="1:3">
      <c r="A930" s="288">
        <v>2130315</v>
      </c>
      <c r="B930" s="292" t="s">
        <v>758</v>
      </c>
      <c r="C930" s="306">
        <v>6</v>
      </c>
    </row>
    <row r="931" s="171" customFormat="1" spans="1:3">
      <c r="A931" s="288">
        <v>2130316</v>
      </c>
      <c r="B931" s="292" t="s">
        <v>759</v>
      </c>
      <c r="C931" s="306">
        <v>56</v>
      </c>
    </row>
    <row r="932" s="171" customFormat="1" spans="1:3">
      <c r="A932" s="288">
        <v>2130317</v>
      </c>
      <c r="B932" s="292" t="s">
        <v>760</v>
      </c>
      <c r="C932" s="306" t="s">
        <v>52</v>
      </c>
    </row>
    <row r="933" s="171" customFormat="1" spans="1:3">
      <c r="A933" s="288">
        <v>2130318</v>
      </c>
      <c r="B933" s="292" t="s">
        <v>761</v>
      </c>
      <c r="C933" s="306" t="s">
        <v>52</v>
      </c>
    </row>
    <row r="934" s="171" customFormat="1" spans="1:3">
      <c r="A934" s="288">
        <v>2130319</v>
      </c>
      <c r="B934" s="292" t="s">
        <v>762</v>
      </c>
      <c r="C934" s="306">
        <v>7047</v>
      </c>
    </row>
    <row r="935" s="171" customFormat="1" ht="24" spans="1:3">
      <c r="A935" s="288">
        <v>2130321</v>
      </c>
      <c r="B935" s="292" t="s">
        <v>763</v>
      </c>
      <c r="C935" s="306">
        <v>656</v>
      </c>
    </row>
    <row r="936" s="171" customFormat="1" spans="1:3">
      <c r="A936" s="288">
        <v>2130322</v>
      </c>
      <c r="B936" s="292" t="s">
        <v>764</v>
      </c>
      <c r="C936" s="306" t="s">
        <v>52</v>
      </c>
    </row>
    <row r="937" s="171" customFormat="1" spans="1:3">
      <c r="A937" s="288">
        <v>2130333</v>
      </c>
      <c r="B937" s="292" t="s">
        <v>737</v>
      </c>
      <c r="C937" s="306" t="s">
        <v>52</v>
      </c>
    </row>
    <row r="938" s="171" customFormat="1" spans="1:3">
      <c r="A938" s="288">
        <v>2130334</v>
      </c>
      <c r="B938" s="292" t="s">
        <v>765</v>
      </c>
      <c r="C938" s="306" t="s">
        <v>52</v>
      </c>
    </row>
    <row r="939" s="171" customFormat="1" spans="1:3">
      <c r="A939" s="288">
        <v>2130335</v>
      </c>
      <c r="B939" s="292" t="s">
        <v>766</v>
      </c>
      <c r="C939" s="306">
        <v>51</v>
      </c>
    </row>
    <row r="940" s="171" customFormat="1" spans="1:3">
      <c r="A940" s="288">
        <v>2130336</v>
      </c>
      <c r="B940" s="292" t="s">
        <v>767</v>
      </c>
      <c r="C940" s="306" t="s">
        <v>52</v>
      </c>
    </row>
    <row r="941" s="171" customFormat="1" spans="1:3">
      <c r="A941" s="288">
        <v>2130337</v>
      </c>
      <c r="B941" s="292" t="s">
        <v>768</v>
      </c>
      <c r="C941" s="306" t="s">
        <v>52</v>
      </c>
    </row>
    <row r="942" s="171" customFormat="1" spans="1:3">
      <c r="A942" s="288">
        <v>2130399</v>
      </c>
      <c r="B942" s="292" t="s">
        <v>769</v>
      </c>
      <c r="C942" s="306">
        <v>338</v>
      </c>
    </row>
    <row r="943" spans="1:3">
      <c r="A943" s="288">
        <v>21305</v>
      </c>
      <c r="B943" s="291" t="s">
        <v>770</v>
      </c>
      <c r="C943" s="290">
        <f>SUM(C944:C953)</f>
        <v>24855</v>
      </c>
    </row>
    <row r="944" s="171" customFormat="1" spans="1:3">
      <c r="A944" s="288">
        <v>2130501</v>
      </c>
      <c r="B944" s="292" t="s">
        <v>63</v>
      </c>
      <c r="C944" s="306">
        <v>0</v>
      </c>
    </row>
    <row r="945" s="171" customFormat="1" spans="1:3">
      <c r="A945" s="288">
        <v>2130502</v>
      </c>
      <c r="B945" s="292" t="s">
        <v>64</v>
      </c>
      <c r="C945" s="306">
        <v>0</v>
      </c>
    </row>
    <row r="946" s="171" customFormat="1" spans="1:3">
      <c r="A946" s="288">
        <v>2130503</v>
      </c>
      <c r="B946" s="292" t="s">
        <v>65</v>
      </c>
      <c r="C946" s="306">
        <v>0</v>
      </c>
    </row>
    <row r="947" s="171" customFormat="1" spans="1:3">
      <c r="A947" s="288">
        <v>2130504</v>
      </c>
      <c r="B947" s="292" t="s">
        <v>771</v>
      </c>
      <c r="C947" s="306">
        <v>604</v>
      </c>
    </row>
    <row r="948" s="171" customFormat="1" spans="1:3">
      <c r="A948" s="288">
        <v>2130505</v>
      </c>
      <c r="B948" s="292" t="s">
        <v>772</v>
      </c>
      <c r="C948" s="306">
        <v>23256</v>
      </c>
    </row>
    <row r="949" s="171" customFormat="1" spans="1:3">
      <c r="A949" s="288">
        <v>2130506</v>
      </c>
      <c r="B949" s="292" t="s">
        <v>773</v>
      </c>
      <c r="C949" s="306">
        <v>20</v>
      </c>
    </row>
    <row r="950" s="171" customFormat="1" spans="1:3">
      <c r="A950" s="288">
        <v>2130507</v>
      </c>
      <c r="B950" s="292" t="s">
        <v>774</v>
      </c>
      <c r="C950" s="306" t="s">
        <v>52</v>
      </c>
    </row>
    <row r="951" s="171" customFormat="1" spans="1:3">
      <c r="A951" s="288">
        <v>2130508</v>
      </c>
      <c r="B951" s="292" t="s">
        <v>775</v>
      </c>
      <c r="C951" s="306" t="s">
        <v>52</v>
      </c>
    </row>
    <row r="952" s="171" customFormat="1" spans="1:3">
      <c r="A952" s="288">
        <v>2130550</v>
      </c>
      <c r="B952" s="292" t="s">
        <v>776</v>
      </c>
      <c r="C952" s="306">
        <v>0</v>
      </c>
    </row>
    <row r="953" s="171" customFormat="1" spans="1:3">
      <c r="A953" s="288">
        <v>2130599</v>
      </c>
      <c r="B953" s="292" t="s">
        <v>777</v>
      </c>
      <c r="C953" s="306">
        <v>975</v>
      </c>
    </row>
    <row r="954" spans="1:3">
      <c r="A954" s="288">
        <v>21307</v>
      </c>
      <c r="B954" s="291" t="s">
        <v>778</v>
      </c>
      <c r="C954" s="290">
        <f>SUM(C955:C960)</f>
        <v>3794.1592</v>
      </c>
    </row>
    <row r="955" s="171" customFormat="1" spans="1:3">
      <c r="A955" s="288">
        <v>2130701</v>
      </c>
      <c r="B955" s="292" t="s">
        <v>779</v>
      </c>
      <c r="C955" s="306">
        <v>1142</v>
      </c>
    </row>
    <row r="956" s="171" customFormat="1" spans="1:3">
      <c r="A956" s="288">
        <v>2130704</v>
      </c>
      <c r="B956" s="292" t="s">
        <v>780</v>
      </c>
      <c r="C956" s="306">
        <v>0</v>
      </c>
    </row>
    <row r="957" s="171" customFormat="1" ht="24" spans="1:3">
      <c r="A957" s="288">
        <v>2130705</v>
      </c>
      <c r="B957" s="292" t="s">
        <v>781</v>
      </c>
      <c r="C957" s="304">
        <v>2052.1592</v>
      </c>
    </row>
    <row r="958" s="171" customFormat="1" spans="1:3">
      <c r="A958" s="288">
        <v>2130706</v>
      </c>
      <c r="B958" s="292" t="s">
        <v>782</v>
      </c>
      <c r="C958" s="306">
        <v>600</v>
      </c>
    </row>
    <row r="959" s="171" customFormat="1" spans="1:3">
      <c r="A959" s="288">
        <v>2130707</v>
      </c>
      <c r="B959" s="292" t="s">
        <v>783</v>
      </c>
      <c r="C959" s="306" t="s">
        <v>52</v>
      </c>
    </row>
    <row r="960" s="171" customFormat="1" spans="1:3">
      <c r="A960" s="288">
        <v>2130799</v>
      </c>
      <c r="B960" s="292" t="s">
        <v>784</v>
      </c>
      <c r="C960" s="306" t="s">
        <v>52</v>
      </c>
    </row>
    <row r="961" spans="1:3">
      <c r="A961" s="288">
        <v>21308</v>
      </c>
      <c r="B961" s="291" t="s">
        <v>785</v>
      </c>
      <c r="C961" s="290">
        <f>SUM(C962:C967)</f>
        <v>463</v>
      </c>
    </row>
    <row r="962" s="171" customFormat="1" spans="1:3">
      <c r="A962" s="288">
        <v>2130801</v>
      </c>
      <c r="B962" s="292" t="s">
        <v>786</v>
      </c>
      <c r="C962" s="306">
        <v>104</v>
      </c>
    </row>
    <row r="963" s="171" customFormat="1" spans="1:3">
      <c r="A963" s="288">
        <v>2130802</v>
      </c>
      <c r="B963" s="292" t="s">
        <v>787</v>
      </c>
      <c r="C963" s="306">
        <v>0</v>
      </c>
    </row>
    <row r="964" s="171" customFormat="1" spans="1:3">
      <c r="A964" s="288">
        <v>2130803</v>
      </c>
      <c r="B964" s="292" t="s">
        <v>788</v>
      </c>
      <c r="C964" s="306" t="s">
        <v>52</v>
      </c>
    </row>
    <row r="965" s="171" customFormat="1" spans="1:3">
      <c r="A965" s="288">
        <v>2130804</v>
      </c>
      <c r="B965" s="292" t="s">
        <v>789</v>
      </c>
      <c r="C965" s="306" t="s">
        <v>52</v>
      </c>
    </row>
    <row r="966" s="171" customFormat="1" spans="1:3">
      <c r="A966" s="288">
        <v>2130805</v>
      </c>
      <c r="B966" s="292" t="s">
        <v>790</v>
      </c>
      <c r="C966" s="306" t="s">
        <v>52</v>
      </c>
    </row>
    <row r="967" s="171" customFormat="1" spans="1:3">
      <c r="A967" s="288">
        <v>2130899</v>
      </c>
      <c r="B967" s="292" t="s">
        <v>791</v>
      </c>
      <c r="C967" s="306">
        <v>359</v>
      </c>
    </row>
    <row r="968" spans="1:3">
      <c r="A968" s="288">
        <v>21309</v>
      </c>
      <c r="B968" s="291" t="s">
        <v>792</v>
      </c>
      <c r="C968" s="290">
        <v>0</v>
      </c>
    </row>
    <row r="969" s="171" customFormat="1" spans="1:3">
      <c r="A969" s="288">
        <v>2130901</v>
      </c>
      <c r="B969" s="292" t="s">
        <v>793</v>
      </c>
      <c r="C969" s="306" t="s">
        <v>52</v>
      </c>
    </row>
    <row r="970" s="171" customFormat="1" spans="1:3">
      <c r="A970" s="288">
        <v>2130999</v>
      </c>
      <c r="B970" s="292" t="s">
        <v>794</v>
      </c>
      <c r="C970" s="306" t="s">
        <v>52</v>
      </c>
    </row>
    <row r="971" spans="1:3">
      <c r="A971" s="288">
        <v>21399</v>
      </c>
      <c r="B971" s="291" t="s">
        <v>795</v>
      </c>
      <c r="C971" s="290">
        <f>C973</f>
        <v>1961</v>
      </c>
    </row>
    <row r="972" s="171" customFormat="1" spans="1:3">
      <c r="A972" s="288">
        <v>2139901</v>
      </c>
      <c r="B972" s="292" t="s">
        <v>796</v>
      </c>
      <c r="C972" s="306" t="s">
        <v>52</v>
      </c>
    </row>
    <row r="973" s="171" customFormat="1" spans="1:3">
      <c r="A973" s="288">
        <v>2139999</v>
      </c>
      <c r="B973" s="292" t="s">
        <v>797</v>
      </c>
      <c r="C973" s="306">
        <v>1961</v>
      </c>
    </row>
    <row r="974" s="171" customFormat="1" spans="1:3">
      <c r="A974" s="288">
        <v>214</v>
      </c>
      <c r="B974" s="289" t="s">
        <v>798</v>
      </c>
      <c r="C974" s="306">
        <f>C975+C998+C1008+C1018+C1023+C1030+C1035</f>
        <v>7044.12</v>
      </c>
    </row>
    <row r="975" spans="1:3">
      <c r="A975" s="288">
        <v>21401</v>
      </c>
      <c r="B975" s="291" t="s">
        <v>799</v>
      </c>
      <c r="C975" s="290">
        <f>SUM(C976:C997)</f>
        <v>7044.12</v>
      </c>
    </row>
    <row r="976" s="171" customFormat="1" spans="1:3">
      <c r="A976" s="288">
        <v>2140101</v>
      </c>
      <c r="B976" s="292" t="s">
        <v>63</v>
      </c>
      <c r="C976" s="306">
        <v>1378.3</v>
      </c>
    </row>
    <row r="977" s="171" customFormat="1" spans="1:3">
      <c r="A977" s="288">
        <v>2140102</v>
      </c>
      <c r="B977" s="292" t="s">
        <v>64</v>
      </c>
      <c r="C977" s="306" t="s">
        <v>52</v>
      </c>
    </row>
    <row r="978" s="171" customFormat="1" spans="1:3">
      <c r="A978" s="288">
        <v>2140103</v>
      </c>
      <c r="B978" s="292" t="s">
        <v>65</v>
      </c>
      <c r="C978" s="306" t="s">
        <v>52</v>
      </c>
    </row>
    <row r="979" s="171" customFormat="1" spans="1:3">
      <c r="A979" s="288">
        <v>2140104</v>
      </c>
      <c r="B979" s="292" t="s">
        <v>800</v>
      </c>
      <c r="C979" s="306">
        <v>5396.82</v>
      </c>
    </row>
    <row r="980" s="171" customFormat="1" spans="1:3">
      <c r="A980" s="288">
        <v>2140106</v>
      </c>
      <c r="B980" s="292" t="s">
        <v>801</v>
      </c>
      <c r="C980" s="306">
        <v>235</v>
      </c>
    </row>
    <row r="981" s="171" customFormat="1" spans="1:3">
      <c r="A981" s="288">
        <v>2140109</v>
      </c>
      <c r="B981" s="292" t="s">
        <v>802</v>
      </c>
      <c r="C981" s="306" t="s">
        <v>52</v>
      </c>
    </row>
    <row r="982" s="171" customFormat="1" spans="1:3">
      <c r="A982" s="288">
        <v>2140110</v>
      </c>
      <c r="B982" s="292" t="s">
        <v>803</v>
      </c>
      <c r="C982" s="306" t="s">
        <v>52</v>
      </c>
    </row>
    <row r="983" s="171" customFormat="1" spans="1:3">
      <c r="A983" s="288">
        <v>2140111</v>
      </c>
      <c r="B983" s="292" t="s">
        <v>804</v>
      </c>
      <c r="C983" s="306">
        <v>0</v>
      </c>
    </row>
    <row r="984" s="171" customFormat="1" spans="1:3">
      <c r="A984" s="288">
        <v>2140112</v>
      </c>
      <c r="B984" s="292" t="s">
        <v>805</v>
      </c>
      <c r="C984" s="306">
        <v>20</v>
      </c>
    </row>
    <row r="985" s="171" customFormat="1" spans="1:3">
      <c r="A985" s="288">
        <v>2140114</v>
      </c>
      <c r="B985" s="292" t="s">
        <v>806</v>
      </c>
      <c r="C985" s="306" t="s">
        <v>52</v>
      </c>
    </row>
    <row r="986" s="171" customFormat="1" spans="1:3">
      <c r="A986" s="288">
        <v>2140122</v>
      </c>
      <c r="B986" s="292" t="s">
        <v>807</v>
      </c>
      <c r="C986" s="306" t="s">
        <v>52</v>
      </c>
    </row>
    <row r="987" s="171" customFormat="1" spans="1:3">
      <c r="A987" s="288">
        <v>2140123</v>
      </c>
      <c r="B987" s="292" t="s">
        <v>808</v>
      </c>
      <c r="C987" s="306" t="s">
        <v>52</v>
      </c>
    </row>
    <row r="988" s="171" customFormat="1" spans="1:3">
      <c r="A988" s="288">
        <v>2140127</v>
      </c>
      <c r="B988" s="292" t="s">
        <v>809</v>
      </c>
      <c r="C988" s="306" t="s">
        <v>52</v>
      </c>
    </row>
    <row r="989" s="171" customFormat="1" spans="1:3">
      <c r="A989" s="288">
        <v>2140128</v>
      </c>
      <c r="B989" s="292" t="s">
        <v>810</v>
      </c>
      <c r="C989" s="306" t="s">
        <v>52</v>
      </c>
    </row>
    <row r="990" s="171" customFormat="1" spans="1:3">
      <c r="A990" s="288">
        <v>2140129</v>
      </c>
      <c r="B990" s="292" t="s">
        <v>811</v>
      </c>
      <c r="C990" s="306" t="s">
        <v>52</v>
      </c>
    </row>
    <row r="991" s="171" customFormat="1" spans="1:3">
      <c r="A991" s="288">
        <v>2140130</v>
      </c>
      <c r="B991" s="292" t="s">
        <v>812</v>
      </c>
      <c r="C991" s="306" t="s">
        <v>52</v>
      </c>
    </row>
    <row r="992" s="171" customFormat="1" spans="1:3">
      <c r="A992" s="288">
        <v>2140131</v>
      </c>
      <c r="B992" s="292" t="s">
        <v>813</v>
      </c>
      <c r="C992" s="306">
        <v>14</v>
      </c>
    </row>
    <row r="993" s="171" customFormat="1" spans="1:3">
      <c r="A993" s="288">
        <v>2140133</v>
      </c>
      <c r="B993" s="292" t="s">
        <v>814</v>
      </c>
      <c r="C993" s="306" t="s">
        <v>52</v>
      </c>
    </row>
    <row r="994" s="171" customFormat="1" spans="1:3">
      <c r="A994" s="288">
        <v>2140136</v>
      </c>
      <c r="B994" s="292" t="s">
        <v>815</v>
      </c>
      <c r="C994" s="306" t="s">
        <v>52</v>
      </c>
    </row>
    <row r="995" s="171" customFormat="1" spans="1:3">
      <c r="A995" s="288">
        <v>2140138</v>
      </c>
      <c r="B995" s="292" t="s">
        <v>816</v>
      </c>
      <c r="C995" s="306" t="s">
        <v>52</v>
      </c>
    </row>
    <row r="996" s="171" customFormat="1" ht="24" spans="1:3">
      <c r="A996" s="288">
        <v>2140139</v>
      </c>
      <c r="B996" s="292" t="s">
        <v>817</v>
      </c>
      <c r="C996" s="306">
        <v>0</v>
      </c>
    </row>
    <row r="997" s="171" customFormat="1" spans="1:3">
      <c r="A997" s="288">
        <v>2140199</v>
      </c>
      <c r="B997" s="292" t="s">
        <v>818</v>
      </c>
      <c r="C997" s="306" t="s">
        <v>52</v>
      </c>
    </row>
    <row r="998" spans="1:3">
      <c r="A998" s="288">
        <v>21402</v>
      </c>
      <c r="B998" s="291" t="s">
        <v>819</v>
      </c>
      <c r="C998" s="290">
        <v>0</v>
      </c>
    </row>
    <row r="999" s="171" customFormat="1" spans="1:3">
      <c r="A999" s="288">
        <v>2140201</v>
      </c>
      <c r="B999" s="292" t="s">
        <v>63</v>
      </c>
      <c r="C999" s="306" t="s">
        <v>52</v>
      </c>
    </row>
    <row r="1000" s="171" customFormat="1" spans="1:3">
      <c r="A1000" s="288">
        <v>2140202</v>
      </c>
      <c r="B1000" s="292" t="s">
        <v>64</v>
      </c>
      <c r="C1000" s="306" t="s">
        <v>52</v>
      </c>
    </row>
    <row r="1001" s="171" customFormat="1" spans="1:3">
      <c r="A1001" s="288">
        <v>2140203</v>
      </c>
      <c r="B1001" s="292" t="s">
        <v>65</v>
      </c>
      <c r="C1001" s="306" t="s">
        <v>52</v>
      </c>
    </row>
    <row r="1002" s="171" customFormat="1" spans="1:3">
      <c r="A1002" s="288">
        <v>2140204</v>
      </c>
      <c r="B1002" s="292" t="s">
        <v>820</v>
      </c>
      <c r="C1002" s="306" t="s">
        <v>52</v>
      </c>
    </row>
    <row r="1003" s="171" customFormat="1" spans="1:3">
      <c r="A1003" s="288">
        <v>2140205</v>
      </c>
      <c r="B1003" s="292" t="s">
        <v>821</v>
      </c>
      <c r="C1003" s="306" t="s">
        <v>52</v>
      </c>
    </row>
    <row r="1004" s="171" customFormat="1" spans="1:3">
      <c r="A1004" s="288">
        <v>2140206</v>
      </c>
      <c r="B1004" s="292" t="s">
        <v>822</v>
      </c>
      <c r="C1004" s="306" t="s">
        <v>52</v>
      </c>
    </row>
    <row r="1005" s="171" customFormat="1" spans="1:3">
      <c r="A1005" s="288">
        <v>2140207</v>
      </c>
      <c r="B1005" s="292" t="s">
        <v>823</v>
      </c>
      <c r="C1005" s="306" t="s">
        <v>52</v>
      </c>
    </row>
    <row r="1006" s="171" customFormat="1" spans="1:3">
      <c r="A1006" s="288">
        <v>2140208</v>
      </c>
      <c r="B1006" s="292" t="s">
        <v>824</v>
      </c>
      <c r="C1006" s="306" t="s">
        <v>52</v>
      </c>
    </row>
    <row r="1007" s="171" customFormat="1" spans="1:3">
      <c r="A1007" s="288">
        <v>2140299</v>
      </c>
      <c r="B1007" s="292" t="s">
        <v>825</v>
      </c>
      <c r="C1007" s="306" t="s">
        <v>52</v>
      </c>
    </row>
    <row r="1008" spans="1:3">
      <c r="A1008" s="288">
        <v>21403</v>
      </c>
      <c r="B1008" s="291" t="s">
        <v>826</v>
      </c>
      <c r="C1008" s="290">
        <v>0</v>
      </c>
    </row>
    <row r="1009" s="171" customFormat="1" spans="1:3">
      <c r="A1009" s="288">
        <v>2140301</v>
      </c>
      <c r="B1009" s="292" t="s">
        <v>63</v>
      </c>
      <c r="C1009" s="306" t="s">
        <v>52</v>
      </c>
    </row>
    <row r="1010" s="171" customFormat="1" spans="1:3">
      <c r="A1010" s="288">
        <v>2140302</v>
      </c>
      <c r="B1010" s="292" t="s">
        <v>64</v>
      </c>
      <c r="C1010" s="306" t="s">
        <v>52</v>
      </c>
    </row>
    <row r="1011" s="171" customFormat="1" spans="1:3">
      <c r="A1011" s="288">
        <v>2140303</v>
      </c>
      <c r="B1011" s="292" t="s">
        <v>65</v>
      </c>
      <c r="C1011" s="306" t="s">
        <v>52</v>
      </c>
    </row>
    <row r="1012" s="171" customFormat="1" spans="1:3">
      <c r="A1012" s="288">
        <v>2140304</v>
      </c>
      <c r="B1012" s="292" t="s">
        <v>827</v>
      </c>
      <c r="C1012" s="306" t="s">
        <v>52</v>
      </c>
    </row>
    <row r="1013" s="171" customFormat="1" spans="1:3">
      <c r="A1013" s="288">
        <v>2140305</v>
      </c>
      <c r="B1013" s="292" t="s">
        <v>828</v>
      </c>
      <c r="C1013" s="306" t="s">
        <v>52</v>
      </c>
    </row>
    <row r="1014" s="171" customFormat="1" spans="1:3">
      <c r="A1014" s="288">
        <v>2140306</v>
      </c>
      <c r="B1014" s="292" t="s">
        <v>829</v>
      </c>
      <c r="C1014" s="306" t="s">
        <v>52</v>
      </c>
    </row>
    <row r="1015" s="171" customFormat="1" spans="1:3">
      <c r="A1015" s="288">
        <v>2140307</v>
      </c>
      <c r="B1015" s="292" t="s">
        <v>830</v>
      </c>
      <c r="C1015" s="306" t="s">
        <v>52</v>
      </c>
    </row>
    <row r="1016" s="171" customFormat="1" spans="1:3">
      <c r="A1016" s="288">
        <v>2140308</v>
      </c>
      <c r="B1016" s="292" t="s">
        <v>831</v>
      </c>
      <c r="C1016" s="306" t="s">
        <v>52</v>
      </c>
    </row>
    <row r="1017" s="171" customFormat="1" spans="1:3">
      <c r="A1017" s="288">
        <v>2140399</v>
      </c>
      <c r="B1017" s="292" t="s">
        <v>832</v>
      </c>
      <c r="C1017" s="306" t="s">
        <v>52</v>
      </c>
    </row>
    <row r="1018" ht="24" spans="1:3">
      <c r="A1018" s="288">
        <v>21404</v>
      </c>
      <c r="B1018" s="291" t="s">
        <v>833</v>
      </c>
      <c r="C1018" s="290">
        <v>0</v>
      </c>
    </row>
    <row r="1019" s="171" customFormat="1" spans="1:3">
      <c r="A1019" s="288">
        <v>2140401</v>
      </c>
      <c r="B1019" s="292" t="s">
        <v>834</v>
      </c>
      <c r="C1019" s="306">
        <v>0</v>
      </c>
    </row>
    <row r="1020" s="171" customFormat="1" spans="1:3">
      <c r="A1020" s="288">
        <v>2140402</v>
      </c>
      <c r="B1020" s="292" t="s">
        <v>835</v>
      </c>
      <c r="C1020" s="306">
        <v>0</v>
      </c>
    </row>
    <row r="1021" s="171" customFormat="1" spans="1:3">
      <c r="A1021" s="288">
        <v>2140403</v>
      </c>
      <c r="B1021" s="292" t="s">
        <v>836</v>
      </c>
      <c r="C1021" s="306">
        <v>0</v>
      </c>
    </row>
    <row r="1022" s="171" customFormat="1" spans="1:3">
      <c r="A1022" s="288">
        <v>2140499</v>
      </c>
      <c r="B1022" s="292" t="s">
        <v>837</v>
      </c>
      <c r="C1022" s="306">
        <v>0</v>
      </c>
    </row>
    <row r="1023" spans="1:3">
      <c r="A1023" s="288">
        <v>21405</v>
      </c>
      <c r="B1023" s="291" t="s">
        <v>838</v>
      </c>
      <c r="C1023" s="290">
        <v>0</v>
      </c>
    </row>
    <row r="1024" s="171" customFormat="1" spans="1:3">
      <c r="A1024" s="288">
        <v>2140501</v>
      </c>
      <c r="B1024" s="292" t="s">
        <v>63</v>
      </c>
      <c r="C1024" s="306" t="s">
        <v>52</v>
      </c>
    </row>
    <row r="1025" s="171" customFormat="1" spans="1:3">
      <c r="A1025" s="288">
        <v>2140502</v>
      </c>
      <c r="B1025" s="292" t="s">
        <v>64</v>
      </c>
      <c r="C1025" s="306" t="s">
        <v>52</v>
      </c>
    </row>
    <row r="1026" s="171" customFormat="1" spans="1:3">
      <c r="A1026" s="288">
        <v>2140503</v>
      </c>
      <c r="B1026" s="292" t="s">
        <v>65</v>
      </c>
      <c r="C1026" s="306" t="s">
        <v>52</v>
      </c>
    </row>
    <row r="1027" s="171" customFormat="1" spans="1:3">
      <c r="A1027" s="288">
        <v>2140504</v>
      </c>
      <c r="B1027" s="292" t="s">
        <v>824</v>
      </c>
      <c r="C1027" s="306" t="s">
        <v>52</v>
      </c>
    </row>
    <row r="1028" s="171" customFormat="1" spans="1:3">
      <c r="A1028" s="288">
        <v>2140505</v>
      </c>
      <c r="B1028" s="292" t="s">
        <v>839</v>
      </c>
      <c r="C1028" s="306" t="s">
        <v>52</v>
      </c>
    </row>
    <row r="1029" s="171" customFormat="1" spans="1:3">
      <c r="A1029" s="288">
        <v>2140599</v>
      </c>
      <c r="B1029" s="292" t="s">
        <v>840</v>
      </c>
      <c r="C1029" s="306" t="s">
        <v>52</v>
      </c>
    </row>
    <row r="1030" spans="1:3">
      <c r="A1030" s="288">
        <v>21406</v>
      </c>
      <c r="B1030" s="291" t="s">
        <v>841</v>
      </c>
      <c r="C1030" s="290">
        <v>0</v>
      </c>
    </row>
    <row r="1031" s="171" customFormat="1" ht="24" spans="1:3">
      <c r="A1031" s="288">
        <v>2140601</v>
      </c>
      <c r="B1031" s="292" t="s">
        <v>842</v>
      </c>
      <c r="C1031" s="306">
        <v>0</v>
      </c>
    </row>
    <row r="1032" s="171" customFormat="1" ht="24" spans="1:3">
      <c r="A1032" s="288">
        <v>2140602</v>
      </c>
      <c r="B1032" s="292" t="s">
        <v>843</v>
      </c>
      <c r="C1032" s="306">
        <v>0</v>
      </c>
    </row>
    <row r="1033" s="171" customFormat="1" ht="24" spans="1:3">
      <c r="A1033" s="288">
        <v>2140603</v>
      </c>
      <c r="B1033" s="292" t="s">
        <v>844</v>
      </c>
      <c r="C1033" s="306">
        <v>0</v>
      </c>
    </row>
    <row r="1034" s="171" customFormat="1" spans="1:3">
      <c r="A1034" s="288">
        <v>2140699</v>
      </c>
      <c r="B1034" s="292" t="s">
        <v>845</v>
      </c>
      <c r="C1034" s="306">
        <v>0</v>
      </c>
    </row>
    <row r="1035" spans="1:3">
      <c r="A1035" s="288">
        <v>21499</v>
      </c>
      <c r="B1035" s="291" t="s">
        <v>846</v>
      </c>
      <c r="C1035" s="290">
        <v>0</v>
      </c>
    </row>
    <row r="1036" s="171" customFormat="1" spans="1:3">
      <c r="A1036" s="288">
        <v>2149901</v>
      </c>
      <c r="B1036" s="292" t="s">
        <v>847</v>
      </c>
      <c r="C1036" s="306" t="s">
        <v>52</v>
      </c>
    </row>
    <row r="1037" s="171" customFormat="1" spans="1:3">
      <c r="A1037" s="288">
        <v>2149999</v>
      </c>
      <c r="B1037" s="292" t="s">
        <v>848</v>
      </c>
      <c r="C1037" s="306" t="s">
        <v>52</v>
      </c>
    </row>
    <row r="1038" s="171" customFormat="1" spans="1:3">
      <c r="A1038" s="288">
        <v>215</v>
      </c>
      <c r="B1038" s="289" t="s">
        <v>849</v>
      </c>
      <c r="C1038" s="306">
        <f>C1039+C1049+C1065+C1070+C1081+C1088+C1096</f>
        <v>159</v>
      </c>
    </row>
    <row r="1039" spans="1:3">
      <c r="A1039" s="288">
        <v>21501</v>
      </c>
      <c r="B1039" s="291" t="s">
        <v>850</v>
      </c>
      <c r="C1039" s="290">
        <f>SUM(C1040:C1048)</f>
        <v>104</v>
      </c>
    </row>
    <row r="1040" s="171" customFormat="1" spans="1:3">
      <c r="A1040" s="288">
        <v>2150101</v>
      </c>
      <c r="B1040" s="292" t="s">
        <v>63</v>
      </c>
      <c r="C1040" s="306" t="s">
        <v>52</v>
      </c>
    </row>
    <row r="1041" s="171" customFormat="1" spans="1:3">
      <c r="A1041" s="288">
        <v>2150102</v>
      </c>
      <c r="B1041" s="292" t="s">
        <v>64</v>
      </c>
      <c r="C1041" s="306" t="s">
        <v>52</v>
      </c>
    </row>
    <row r="1042" s="171" customFormat="1" spans="1:3">
      <c r="A1042" s="288">
        <v>2150103</v>
      </c>
      <c r="B1042" s="292" t="s">
        <v>65</v>
      </c>
      <c r="C1042" s="306" t="s">
        <v>52</v>
      </c>
    </row>
    <row r="1043" s="171" customFormat="1" spans="1:3">
      <c r="A1043" s="288">
        <v>2150104</v>
      </c>
      <c r="B1043" s="292" t="s">
        <v>851</v>
      </c>
      <c r="C1043" s="306">
        <v>104</v>
      </c>
    </row>
    <row r="1044" s="171" customFormat="1" spans="1:3">
      <c r="A1044" s="288">
        <v>2150105</v>
      </c>
      <c r="B1044" s="292" t="s">
        <v>852</v>
      </c>
      <c r="C1044" s="306" t="s">
        <v>52</v>
      </c>
    </row>
    <row r="1045" s="171" customFormat="1" spans="1:3">
      <c r="A1045" s="288">
        <v>2150106</v>
      </c>
      <c r="B1045" s="292" t="s">
        <v>853</v>
      </c>
      <c r="C1045" s="306" t="s">
        <v>52</v>
      </c>
    </row>
    <row r="1046" s="171" customFormat="1" spans="1:3">
      <c r="A1046" s="288">
        <v>2150107</v>
      </c>
      <c r="B1046" s="292" t="s">
        <v>854</v>
      </c>
      <c r="C1046" s="306" t="s">
        <v>52</v>
      </c>
    </row>
    <row r="1047" s="171" customFormat="1" spans="1:3">
      <c r="A1047" s="288">
        <v>2150108</v>
      </c>
      <c r="B1047" s="292" t="s">
        <v>855</v>
      </c>
      <c r="C1047" s="306" t="s">
        <v>52</v>
      </c>
    </row>
    <row r="1048" s="171" customFormat="1" spans="1:3">
      <c r="A1048" s="288">
        <v>2150199</v>
      </c>
      <c r="B1048" s="292" t="s">
        <v>856</v>
      </c>
      <c r="C1048" s="306" t="s">
        <v>52</v>
      </c>
    </row>
    <row r="1049" spans="1:3">
      <c r="A1049" s="288">
        <v>21502</v>
      </c>
      <c r="B1049" s="291" t="s">
        <v>857</v>
      </c>
      <c r="C1049" s="290">
        <v>0</v>
      </c>
    </row>
    <row r="1050" s="171" customFormat="1" spans="1:3">
      <c r="A1050" s="288">
        <v>2150201</v>
      </c>
      <c r="B1050" s="292" t="s">
        <v>63</v>
      </c>
      <c r="C1050" s="306" t="s">
        <v>52</v>
      </c>
    </row>
    <row r="1051" s="171" customFormat="1" spans="1:3">
      <c r="A1051" s="288">
        <v>2150202</v>
      </c>
      <c r="B1051" s="292" t="s">
        <v>64</v>
      </c>
      <c r="C1051" s="306" t="s">
        <v>52</v>
      </c>
    </row>
    <row r="1052" s="171" customFormat="1" spans="1:3">
      <c r="A1052" s="288">
        <v>2150203</v>
      </c>
      <c r="B1052" s="292" t="s">
        <v>65</v>
      </c>
      <c r="C1052" s="306" t="s">
        <v>52</v>
      </c>
    </row>
    <row r="1053" s="171" customFormat="1" spans="1:3">
      <c r="A1053" s="288">
        <v>2150204</v>
      </c>
      <c r="B1053" s="292" t="s">
        <v>858</v>
      </c>
      <c r="C1053" s="306" t="s">
        <v>52</v>
      </c>
    </row>
    <row r="1054" s="171" customFormat="1" spans="1:3">
      <c r="A1054" s="288">
        <v>2150205</v>
      </c>
      <c r="B1054" s="292" t="s">
        <v>859</v>
      </c>
      <c r="C1054" s="306" t="s">
        <v>52</v>
      </c>
    </row>
    <row r="1055" s="171" customFormat="1" spans="1:3">
      <c r="A1055" s="288">
        <v>2150206</v>
      </c>
      <c r="B1055" s="292" t="s">
        <v>860</v>
      </c>
      <c r="C1055" s="306" t="s">
        <v>52</v>
      </c>
    </row>
    <row r="1056" s="171" customFormat="1" ht="24" spans="1:3">
      <c r="A1056" s="288">
        <v>2150207</v>
      </c>
      <c r="B1056" s="292" t="s">
        <v>861</v>
      </c>
      <c r="C1056" s="306" t="s">
        <v>52</v>
      </c>
    </row>
    <row r="1057" s="171" customFormat="1" spans="1:3">
      <c r="A1057" s="288">
        <v>2150208</v>
      </c>
      <c r="B1057" s="292" t="s">
        <v>862</v>
      </c>
      <c r="C1057" s="306" t="s">
        <v>52</v>
      </c>
    </row>
    <row r="1058" s="171" customFormat="1" spans="1:3">
      <c r="A1058" s="288">
        <v>2150209</v>
      </c>
      <c r="B1058" s="292" t="s">
        <v>863</v>
      </c>
      <c r="C1058" s="306" t="s">
        <v>52</v>
      </c>
    </row>
    <row r="1059" s="171" customFormat="1" spans="1:3">
      <c r="A1059" s="288">
        <v>2150210</v>
      </c>
      <c r="B1059" s="292" t="s">
        <v>864</v>
      </c>
      <c r="C1059" s="306" t="s">
        <v>52</v>
      </c>
    </row>
    <row r="1060" s="171" customFormat="1" ht="24" spans="1:3">
      <c r="A1060" s="288">
        <v>2150212</v>
      </c>
      <c r="B1060" s="292" t="s">
        <v>865</v>
      </c>
      <c r="C1060" s="306" t="s">
        <v>52</v>
      </c>
    </row>
    <row r="1061" s="171" customFormat="1" spans="1:3">
      <c r="A1061" s="288">
        <v>2150213</v>
      </c>
      <c r="B1061" s="292" t="s">
        <v>866</v>
      </c>
      <c r="C1061" s="306" t="s">
        <v>52</v>
      </c>
    </row>
    <row r="1062" s="171" customFormat="1" spans="1:3">
      <c r="A1062" s="288">
        <v>2150214</v>
      </c>
      <c r="B1062" s="292" t="s">
        <v>867</v>
      </c>
      <c r="C1062" s="306" t="s">
        <v>52</v>
      </c>
    </row>
    <row r="1063" s="171" customFormat="1" spans="1:3">
      <c r="A1063" s="288">
        <v>2150215</v>
      </c>
      <c r="B1063" s="292" t="s">
        <v>868</v>
      </c>
      <c r="C1063" s="306" t="s">
        <v>52</v>
      </c>
    </row>
    <row r="1064" s="171" customFormat="1" spans="1:3">
      <c r="A1064" s="288">
        <v>2150299</v>
      </c>
      <c r="B1064" s="292" t="s">
        <v>869</v>
      </c>
      <c r="C1064" s="306" t="s">
        <v>52</v>
      </c>
    </row>
    <row r="1065" spans="1:3">
      <c r="A1065" s="288">
        <v>21503</v>
      </c>
      <c r="B1065" s="291" t="s">
        <v>870</v>
      </c>
      <c r="C1065" s="290">
        <v>0</v>
      </c>
    </row>
    <row r="1066" s="171" customFormat="1" spans="1:3">
      <c r="A1066" s="288">
        <v>2150301</v>
      </c>
      <c r="B1066" s="292" t="s">
        <v>63</v>
      </c>
      <c r="C1066" s="306" t="s">
        <v>52</v>
      </c>
    </row>
    <row r="1067" s="171" customFormat="1" spans="1:3">
      <c r="A1067" s="288">
        <v>2150302</v>
      </c>
      <c r="B1067" s="292" t="s">
        <v>64</v>
      </c>
      <c r="C1067" s="306" t="s">
        <v>52</v>
      </c>
    </row>
    <row r="1068" s="171" customFormat="1" spans="1:3">
      <c r="A1068" s="288">
        <v>2150303</v>
      </c>
      <c r="B1068" s="292" t="s">
        <v>65</v>
      </c>
      <c r="C1068" s="306" t="s">
        <v>52</v>
      </c>
    </row>
    <row r="1069" s="171" customFormat="1" spans="1:3">
      <c r="A1069" s="288">
        <v>2150399</v>
      </c>
      <c r="B1069" s="292" t="s">
        <v>871</v>
      </c>
      <c r="C1069" s="306" t="s">
        <v>52</v>
      </c>
    </row>
    <row r="1070" spans="1:3">
      <c r="A1070" s="288">
        <v>21505</v>
      </c>
      <c r="B1070" s="291" t="s">
        <v>872</v>
      </c>
      <c r="C1070" s="290">
        <v>0</v>
      </c>
    </row>
    <row r="1071" s="171" customFormat="1" spans="1:3">
      <c r="A1071" s="288">
        <v>2150501</v>
      </c>
      <c r="B1071" s="292" t="s">
        <v>63</v>
      </c>
      <c r="C1071" s="306" t="s">
        <v>52</v>
      </c>
    </row>
    <row r="1072" s="171" customFormat="1" spans="1:3">
      <c r="A1072" s="288">
        <v>2150502</v>
      </c>
      <c r="B1072" s="292" t="s">
        <v>64</v>
      </c>
      <c r="C1072" s="306" t="s">
        <v>52</v>
      </c>
    </row>
    <row r="1073" s="171" customFormat="1" spans="1:3">
      <c r="A1073" s="288">
        <v>2150503</v>
      </c>
      <c r="B1073" s="292" t="s">
        <v>65</v>
      </c>
      <c r="C1073" s="306" t="s">
        <v>52</v>
      </c>
    </row>
    <row r="1074" s="171" customFormat="1" spans="1:3">
      <c r="A1074" s="288">
        <v>2150505</v>
      </c>
      <c r="B1074" s="292" t="s">
        <v>873</v>
      </c>
      <c r="C1074" s="306" t="s">
        <v>52</v>
      </c>
    </row>
    <row r="1075" s="171" customFormat="1" spans="1:3">
      <c r="A1075" s="288">
        <v>2150507</v>
      </c>
      <c r="B1075" s="292" t="s">
        <v>874</v>
      </c>
      <c r="C1075" s="306" t="s">
        <v>52</v>
      </c>
    </row>
    <row r="1076" s="171" customFormat="1" spans="1:3">
      <c r="A1076" s="288">
        <v>2150508</v>
      </c>
      <c r="B1076" s="292" t="s">
        <v>875</v>
      </c>
      <c r="C1076" s="306" t="s">
        <v>52</v>
      </c>
    </row>
    <row r="1077" s="171" customFormat="1" spans="1:3">
      <c r="A1077" s="288">
        <v>2150516</v>
      </c>
      <c r="B1077" s="292" t="s">
        <v>876</v>
      </c>
      <c r="C1077" s="306" t="s">
        <v>52</v>
      </c>
    </row>
    <row r="1078" s="171" customFormat="1" spans="1:3">
      <c r="A1078" s="288">
        <v>2150517</v>
      </c>
      <c r="B1078" s="292" t="s">
        <v>877</v>
      </c>
      <c r="C1078" s="306" t="s">
        <v>52</v>
      </c>
    </row>
    <row r="1079" s="171" customFormat="1" spans="1:3">
      <c r="A1079" s="288">
        <v>2150550</v>
      </c>
      <c r="B1079" s="292" t="s">
        <v>72</v>
      </c>
      <c r="C1079" s="306" t="s">
        <v>52</v>
      </c>
    </row>
    <row r="1080" s="171" customFormat="1" spans="1:3">
      <c r="A1080" s="288">
        <v>2150599</v>
      </c>
      <c r="B1080" s="292" t="s">
        <v>878</v>
      </c>
      <c r="C1080" s="306" t="s">
        <v>52</v>
      </c>
    </row>
    <row r="1081" spans="1:3">
      <c r="A1081" s="288">
        <v>21507</v>
      </c>
      <c r="B1081" s="291" t="s">
        <v>879</v>
      </c>
      <c r="C1081" s="290">
        <v>0</v>
      </c>
    </row>
    <row r="1082" s="171" customFormat="1" spans="1:3">
      <c r="A1082" s="288">
        <v>2150701</v>
      </c>
      <c r="B1082" s="292" t="s">
        <v>63</v>
      </c>
      <c r="C1082" s="306" t="s">
        <v>52</v>
      </c>
    </row>
    <row r="1083" s="171" customFormat="1" spans="1:3">
      <c r="A1083" s="288">
        <v>2150702</v>
      </c>
      <c r="B1083" s="292" t="s">
        <v>64</v>
      </c>
      <c r="C1083" s="306" t="s">
        <v>52</v>
      </c>
    </row>
    <row r="1084" s="171" customFormat="1" spans="1:3">
      <c r="A1084" s="288">
        <v>2150703</v>
      </c>
      <c r="B1084" s="292" t="s">
        <v>65</v>
      </c>
      <c r="C1084" s="306" t="s">
        <v>52</v>
      </c>
    </row>
    <row r="1085" s="171" customFormat="1" spans="1:3">
      <c r="A1085" s="288">
        <v>2150704</v>
      </c>
      <c r="B1085" s="292" t="s">
        <v>880</v>
      </c>
      <c r="C1085" s="306" t="s">
        <v>52</v>
      </c>
    </row>
    <row r="1086" s="171" customFormat="1" spans="1:3">
      <c r="A1086" s="288">
        <v>2150705</v>
      </c>
      <c r="B1086" s="292" t="s">
        <v>881</v>
      </c>
      <c r="C1086" s="306" t="s">
        <v>52</v>
      </c>
    </row>
    <row r="1087" s="171" customFormat="1" spans="1:3">
      <c r="A1087" s="288">
        <v>2150799</v>
      </c>
      <c r="B1087" s="292" t="s">
        <v>882</v>
      </c>
      <c r="C1087" s="306" t="s">
        <v>52</v>
      </c>
    </row>
    <row r="1088" spans="1:3">
      <c r="A1088" s="288">
        <v>21508</v>
      </c>
      <c r="B1088" s="291" t="s">
        <v>883</v>
      </c>
      <c r="C1088" s="290">
        <f>SUM(C1089:C1095)</f>
        <v>55</v>
      </c>
    </row>
    <row r="1089" s="171" customFormat="1" spans="1:3">
      <c r="A1089" s="288">
        <v>2150801</v>
      </c>
      <c r="B1089" s="292" t="s">
        <v>63</v>
      </c>
      <c r="C1089" s="306" t="s">
        <v>52</v>
      </c>
    </row>
    <row r="1090" s="171" customFormat="1" spans="1:3">
      <c r="A1090" s="288">
        <v>2150802</v>
      </c>
      <c r="B1090" s="292" t="s">
        <v>64</v>
      </c>
      <c r="C1090" s="306" t="s">
        <v>52</v>
      </c>
    </row>
    <row r="1091" s="171" customFormat="1" spans="1:3">
      <c r="A1091" s="288">
        <v>2150803</v>
      </c>
      <c r="B1091" s="292" t="s">
        <v>65</v>
      </c>
      <c r="C1091" s="306" t="s">
        <v>52</v>
      </c>
    </row>
    <row r="1092" s="171" customFormat="1" spans="1:3">
      <c r="A1092" s="288">
        <v>2150804</v>
      </c>
      <c r="B1092" s="292" t="s">
        <v>884</v>
      </c>
      <c r="C1092" s="306" t="s">
        <v>52</v>
      </c>
    </row>
    <row r="1093" s="171" customFormat="1" spans="1:3">
      <c r="A1093" s="288">
        <v>2150805</v>
      </c>
      <c r="B1093" s="292" t="s">
        <v>885</v>
      </c>
      <c r="C1093" s="306">
        <v>55</v>
      </c>
    </row>
    <row r="1094" s="171" customFormat="1" spans="1:3">
      <c r="A1094" s="288">
        <v>2150806</v>
      </c>
      <c r="B1094" s="292" t="s">
        <v>886</v>
      </c>
      <c r="C1094" s="306" t="s">
        <v>52</v>
      </c>
    </row>
    <row r="1095" s="171" customFormat="1" ht="24" spans="1:3">
      <c r="A1095" s="288">
        <v>2150899</v>
      </c>
      <c r="B1095" s="292" t="s">
        <v>887</v>
      </c>
      <c r="C1095" s="306" t="s">
        <v>52</v>
      </c>
    </row>
    <row r="1096" spans="1:3">
      <c r="A1096" s="288">
        <v>21599</v>
      </c>
      <c r="B1096" s="291" t="s">
        <v>888</v>
      </c>
      <c r="C1096" s="290">
        <v>0</v>
      </c>
    </row>
    <row r="1097" s="171" customFormat="1" spans="1:3">
      <c r="A1097" s="288">
        <v>2159901</v>
      </c>
      <c r="B1097" s="292" t="s">
        <v>889</v>
      </c>
      <c r="C1097" s="306" t="s">
        <v>52</v>
      </c>
    </row>
    <row r="1098" s="171" customFormat="1" spans="1:3">
      <c r="A1098" s="288">
        <v>2159904</v>
      </c>
      <c r="B1098" s="292" t="s">
        <v>890</v>
      </c>
      <c r="C1098" s="306" t="s">
        <v>52</v>
      </c>
    </row>
    <row r="1099" s="171" customFormat="1" spans="1:3">
      <c r="A1099" s="288">
        <v>2159905</v>
      </c>
      <c r="B1099" s="292" t="s">
        <v>891</v>
      </c>
      <c r="C1099" s="306" t="s">
        <v>52</v>
      </c>
    </row>
    <row r="1100" s="171" customFormat="1" ht="24" spans="1:3">
      <c r="A1100" s="288">
        <v>2159906</v>
      </c>
      <c r="B1100" s="292" t="s">
        <v>892</v>
      </c>
      <c r="C1100" s="306" t="s">
        <v>52</v>
      </c>
    </row>
    <row r="1101" s="171" customFormat="1" spans="1:3">
      <c r="A1101" s="288">
        <v>2159999</v>
      </c>
      <c r="B1101" s="292" t="s">
        <v>893</v>
      </c>
      <c r="C1101" s="306" t="s">
        <v>52</v>
      </c>
    </row>
    <row r="1102" s="171" customFormat="1" spans="1:3">
      <c r="A1102" s="288">
        <v>216</v>
      </c>
      <c r="B1102" s="289" t="s">
        <v>894</v>
      </c>
      <c r="C1102" s="306">
        <f>C1103+C1113+C1119</f>
        <v>122.1</v>
      </c>
    </row>
    <row r="1103" spans="1:3">
      <c r="A1103" s="288">
        <v>21602</v>
      </c>
      <c r="B1103" s="291" t="s">
        <v>895</v>
      </c>
      <c r="C1103" s="290">
        <f>SUM(C1104:C1112)</f>
        <v>122.1</v>
      </c>
    </row>
    <row r="1104" s="171" customFormat="1" spans="1:3">
      <c r="A1104" s="288">
        <v>2160201</v>
      </c>
      <c r="B1104" s="292" t="s">
        <v>63</v>
      </c>
      <c r="C1104" s="306">
        <v>122.1</v>
      </c>
    </row>
    <row r="1105" s="171" customFormat="1" spans="1:3">
      <c r="A1105" s="288">
        <v>2160202</v>
      </c>
      <c r="B1105" s="292" t="s">
        <v>64</v>
      </c>
      <c r="C1105" s="306" t="s">
        <v>52</v>
      </c>
    </row>
    <row r="1106" s="171" customFormat="1" spans="1:3">
      <c r="A1106" s="288">
        <v>2160203</v>
      </c>
      <c r="B1106" s="292" t="s">
        <v>65</v>
      </c>
      <c r="C1106" s="306" t="s">
        <v>52</v>
      </c>
    </row>
    <row r="1107" s="171" customFormat="1" spans="1:3">
      <c r="A1107" s="288">
        <v>2160216</v>
      </c>
      <c r="B1107" s="292" t="s">
        <v>896</v>
      </c>
      <c r="C1107" s="306" t="s">
        <v>52</v>
      </c>
    </row>
    <row r="1108" s="171" customFormat="1" spans="1:3">
      <c r="A1108" s="288">
        <v>2160217</v>
      </c>
      <c r="B1108" s="292" t="s">
        <v>897</v>
      </c>
      <c r="C1108" s="306" t="s">
        <v>52</v>
      </c>
    </row>
    <row r="1109" s="171" customFormat="1" spans="1:3">
      <c r="A1109" s="288">
        <v>2160218</v>
      </c>
      <c r="B1109" s="292" t="s">
        <v>898</v>
      </c>
      <c r="C1109" s="306" t="s">
        <v>52</v>
      </c>
    </row>
    <row r="1110" s="171" customFormat="1" spans="1:3">
      <c r="A1110" s="288">
        <v>2160219</v>
      </c>
      <c r="B1110" s="292" t="s">
        <v>899</v>
      </c>
      <c r="C1110" s="306" t="s">
        <v>52</v>
      </c>
    </row>
    <row r="1111" s="171" customFormat="1" spans="1:3">
      <c r="A1111" s="288">
        <v>2160250</v>
      </c>
      <c r="B1111" s="292" t="s">
        <v>72</v>
      </c>
      <c r="C1111" s="306" t="s">
        <v>52</v>
      </c>
    </row>
    <row r="1112" s="171" customFormat="1" spans="1:3">
      <c r="A1112" s="288">
        <v>2160299</v>
      </c>
      <c r="B1112" s="292" t="s">
        <v>900</v>
      </c>
      <c r="C1112" s="306" t="s">
        <v>52</v>
      </c>
    </row>
    <row r="1113" spans="1:3">
      <c r="A1113" s="288">
        <v>21606</v>
      </c>
      <c r="B1113" s="291" t="s">
        <v>901</v>
      </c>
      <c r="C1113" s="290">
        <v>0</v>
      </c>
    </row>
    <row r="1114" s="171" customFormat="1" spans="1:3">
      <c r="A1114" s="288">
        <v>2160601</v>
      </c>
      <c r="B1114" s="292" t="s">
        <v>63</v>
      </c>
      <c r="C1114" s="306" t="s">
        <v>52</v>
      </c>
    </row>
    <row r="1115" s="171" customFormat="1" spans="1:3">
      <c r="A1115" s="288">
        <v>2160602</v>
      </c>
      <c r="B1115" s="292" t="s">
        <v>64</v>
      </c>
      <c r="C1115" s="306" t="s">
        <v>52</v>
      </c>
    </row>
    <row r="1116" s="171" customFormat="1" spans="1:3">
      <c r="A1116" s="288">
        <v>2160603</v>
      </c>
      <c r="B1116" s="292" t="s">
        <v>65</v>
      </c>
      <c r="C1116" s="306" t="s">
        <v>52</v>
      </c>
    </row>
    <row r="1117" s="171" customFormat="1" spans="1:3">
      <c r="A1117" s="288">
        <v>2160607</v>
      </c>
      <c r="B1117" s="292" t="s">
        <v>902</v>
      </c>
      <c r="C1117" s="306" t="s">
        <v>52</v>
      </c>
    </row>
    <row r="1118" s="171" customFormat="1" spans="1:3">
      <c r="A1118" s="288">
        <v>2160699</v>
      </c>
      <c r="B1118" s="292" t="s">
        <v>903</v>
      </c>
      <c r="C1118" s="306" t="s">
        <v>52</v>
      </c>
    </row>
    <row r="1119" spans="1:3">
      <c r="A1119" s="288">
        <v>21699</v>
      </c>
      <c r="B1119" s="291" t="s">
        <v>904</v>
      </c>
      <c r="C1119" s="290">
        <v>0</v>
      </c>
    </row>
    <row r="1120" s="171" customFormat="1" spans="1:3">
      <c r="A1120" s="288">
        <v>2169901</v>
      </c>
      <c r="B1120" s="292" t="s">
        <v>905</v>
      </c>
      <c r="C1120" s="306" t="s">
        <v>52</v>
      </c>
    </row>
    <row r="1121" s="171" customFormat="1" spans="1:3">
      <c r="A1121" s="288">
        <v>2169999</v>
      </c>
      <c r="B1121" s="292" t="s">
        <v>906</v>
      </c>
      <c r="C1121" s="306" t="s">
        <v>52</v>
      </c>
    </row>
    <row r="1122" s="280" customFormat="1" spans="1:3">
      <c r="A1122" s="288">
        <v>217</v>
      </c>
      <c r="B1122" s="289" t="s">
        <v>907</v>
      </c>
      <c r="C1122" s="306">
        <v>0</v>
      </c>
    </row>
    <row r="1123" s="280" customFormat="1" spans="1:3">
      <c r="A1123" s="288">
        <v>21701</v>
      </c>
      <c r="B1123" s="291" t="s">
        <v>908</v>
      </c>
      <c r="C1123" s="290">
        <v>0</v>
      </c>
    </row>
    <row r="1124" s="280" customFormat="1" spans="1:3">
      <c r="A1124" s="288">
        <v>2170101</v>
      </c>
      <c r="B1124" s="292" t="s">
        <v>63</v>
      </c>
      <c r="C1124" s="306" t="s">
        <v>52</v>
      </c>
    </row>
    <row r="1125" s="280" customFormat="1" spans="1:3">
      <c r="A1125" s="288">
        <v>2170102</v>
      </c>
      <c r="B1125" s="292" t="s">
        <v>64</v>
      </c>
      <c r="C1125" s="306" t="s">
        <v>52</v>
      </c>
    </row>
    <row r="1126" s="280" customFormat="1" spans="1:3">
      <c r="A1126" s="288">
        <v>2170103</v>
      </c>
      <c r="B1126" s="292" t="s">
        <v>65</v>
      </c>
      <c r="C1126" s="306" t="s">
        <v>52</v>
      </c>
    </row>
    <row r="1127" s="280" customFormat="1" spans="1:3">
      <c r="A1127" s="288">
        <v>2170104</v>
      </c>
      <c r="B1127" s="292" t="s">
        <v>909</v>
      </c>
      <c r="C1127" s="306" t="s">
        <v>52</v>
      </c>
    </row>
    <row r="1128" s="280" customFormat="1" spans="1:3">
      <c r="A1128" s="288">
        <v>2170150</v>
      </c>
      <c r="B1128" s="292" t="s">
        <v>72</v>
      </c>
      <c r="C1128" s="306" t="s">
        <v>52</v>
      </c>
    </row>
    <row r="1129" s="280" customFormat="1" spans="1:3">
      <c r="A1129" s="288">
        <v>2170199</v>
      </c>
      <c r="B1129" s="292" t="s">
        <v>910</v>
      </c>
      <c r="C1129" s="306" t="s">
        <v>52</v>
      </c>
    </row>
    <row r="1130" s="280" customFormat="1" spans="1:3">
      <c r="A1130" s="288">
        <v>21702</v>
      </c>
      <c r="B1130" s="291" t="s">
        <v>911</v>
      </c>
      <c r="C1130" s="290">
        <v>0</v>
      </c>
    </row>
    <row r="1131" s="280" customFormat="1" spans="1:3">
      <c r="A1131" s="288">
        <v>2170201</v>
      </c>
      <c r="B1131" s="292" t="s">
        <v>912</v>
      </c>
      <c r="C1131" s="306" t="s">
        <v>52</v>
      </c>
    </row>
    <row r="1132" s="280" customFormat="1" spans="1:3">
      <c r="A1132" s="288">
        <v>2170202</v>
      </c>
      <c r="B1132" s="292" t="s">
        <v>913</v>
      </c>
      <c r="C1132" s="306" t="s">
        <v>52</v>
      </c>
    </row>
    <row r="1133" s="280" customFormat="1" spans="1:3">
      <c r="A1133" s="288">
        <v>2170203</v>
      </c>
      <c r="B1133" s="292" t="s">
        <v>914</v>
      </c>
      <c r="C1133" s="306" t="s">
        <v>52</v>
      </c>
    </row>
    <row r="1134" s="280" customFormat="1" spans="1:3">
      <c r="A1134" s="288">
        <v>2170204</v>
      </c>
      <c r="B1134" s="292" t="s">
        <v>915</v>
      </c>
      <c r="C1134" s="306" t="s">
        <v>52</v>
      </c>
    </row>
    <row r="1135" s="280" customFormat="1" spans="1:3">
      <c r="A1135" s="288">
        <v>2170205</v>
      </c>
      <c r="B1135" s="292" t="s">
        <v>916</v>
      </c>
      <c r="C1135" s="306" t="s">
        <v>52</v>
      </c>
    </row>
    <row r="1136" s="280" customFormat="1" spans="1:3">
      <c r="A1136" s="288">
        <v>2170206</v>
      </c>
      <c r="B1136" s="292" t="s">
        <v>917</v>
      </c>
      <c r="C1136" s="306" t="s">
        <v>52</v>
      </c>
    </row>
    <row r="1137" s="280" customFormat="1" spans="1:3">
      <c r="A1137" s="288">
        <v>2170207</v>
      </c>
      <c r="B1137" s="292" t="s">
        <v>918</v>
      </c>
      <c r="C1137" s="306" t="s">
        <v>52</v>
      </c>
    </row>
    <row r="1138" s="280" customFormat="1" spans="1:3">
      <c r="A1138" s="288">
        <v>2170208</v>
      </c>
      <c r="B1138" s="292" t="s">
        <v>919</v>
      </c>
      <c r="C1138" s="306" t="s">
        <v>52</v>
      </c>
    </row>
    <row r="1139" s="280" customFormat="1" spans="1:3">
      <c r="A1139" s="288">
        <v>2170299</v>
      </c>
      <c r="B1139" s="292" t="s">
        <v>920</v>
      </c>
      <c r="C1139" s="306" t="s">
        <v>52</v>
      </c>
    </row>
    <row r="1140" s="280" customFormat="1" spans="1:3">
      <c r="A1140" s="288">
        <v>21703</v>
      </c>
      <c r="B1140" s="291" t="s">
        <v>921</v>
      </c>
      <c r="C1140" s="290">
        <v>0</v>
      </c>
    </row>
    <row r="1141" s="280" customFormat="1" spans="1:3">
      <c r="A1141" s="288">
        <v>2170301</v>
      </c>
      <c r="B1141" s="292" t="s">
        <v>922</v>
      </c>
      <c r="C1141" s="306" t="s">
        <v>52</v>
      </c>
    </row>
    <row r="1142" s="280" customFormat="1" spans="1:3">
      <c r="A1142" s="288">
        <v>2170302</v>
      </c>
      <c r="B1142" s="292" t="s">
        <v>923</v>
      </c>
      <c r="C1142" s="306" t="s">
        <v>52</v>
      </c>
    </row>
    <row r="1143" s="280" customFormat="1" spans="1:3">
      <c r="A1143" s="288">
        <v>2170303</v>
      </c>
      <c r="B1143" s="292" t="s">
        <v>924</v>
      </c>
      <c r="C1143" s="306" t="s">
        <v>52</v>
      </c>
    </row>
    <row r="1144" s="280" customFormat="1" spans="1:3">
      <c r="A1144" s="288">
        <v>2170304</v>
      </c>
      <c r="B1144" s="292" t="s">
        <v>925</v>
      </c>
      <c r="C1144" s="306" t="s">
        <v>52</v>
      </c>
    </row>
    <row r="1145" s="280" customFormat="1" spans="1:3">
      <c r="A1145" s="288">
        <v>2170399</v>
      </c>
      <c r="B1145" s="292" t="s">
        <v>926</v>
      </c>
      <c r="C1145" s="306" t="s">
        <v>52</v>
      </c>
    </row>
    <row r="1146" s="280" customFormat="1" spans="1:3">
      <c r="A1146" s="288">
        <v>21704</v>
      </c>
      <c r="B1146" s="291" t="s">
        <v>927</v>
      </c>
      <c r="C1146" s="290">
        <v>0</v>
      </c>
    </row>
    <row r="1147" s="280" customFormat="1" spans="1:3">
      <c r="A1147" s="288">
        <v>2170401</v>
      </c>
      <c r="B1147" s="292" t="s">
        <v>928</v>
      </c>
      <c r="C1147" s="306" t="s">
        <v>52</v>
      </c>
    </row>
    <row r="1148" s="280" customFormat="1" spans="1:3">
      <c r="A1148" s="288">
        <v>2170499</v>
      </c>
      <c r="B1148" s="292" t="s">
        <v>929</v>
      </c>
      <c r="C1148" s="306" t="s">
        <v>52</v>
      </c>
    </row>
    <row r="1149" s="280" customFormat="1" spans="1:3">
      <c r="A1149" s="288">
        <v>21799</v>
      </c>
      <c r="B1149" s="291" t="s">
        <v>930</v>
      </c>
      <c r="C1149" s="290">
        <v>0</v>
      </c>
    </row>
    <row r="1150" s="280" customFormat="1" spans="1:3">
      <c r="A1150" s="288">
        <v>2179902</v>
      </c>
      <c r="B1150" s="292" t="s">
        <v>931</v>
      </c>
      <c r="C1150" s="306" t="s">
        <v>52</v>
      </c>
    </row>
    <row r="1151" s="280" customFormat="1" spans="1:3">
      <c r="A1151" s="288">
        <v>2179999</v>
      </c>
      <c r="B1151" s="292" t="s">
        <v>932</v>
      </c>
      <c r="C1151" s="306" t="s">
        <v>52</v>
      </c>
    </row>
    <row r="1152" s="280" customFormat="1" spans="1:3">
      <c r="A1152" s="288">
        <v>219</v>
      </c>
      <c r="B1152" s="289" t="s">
        <v>933</v>
      </c>
      <c r="C1152" s="306">
        <v>0</v>
      </c>
    </row>
    <row r="1153" s="280" customFormat="1" spans="1:3">
      <c r="A1153" s="288">
        <v>21901</v>
      </c>
      <c r="B1153" s="291" t="s">
        <v>934</v>
      </c>
      <c r="C1153" s="290">
        <v>0</v>
      </c>
    </row>
    <row r="1154" s="280" customFormat="1" spans="1:3">
      <c r="A1154" s="288">
        <v>21902</v>
      </c>
      <c r="B1154" s="291" t="s">
        <v>935</v>
      </c>
      <c r="C1154" s="290">
        <v>0</v>
      </c>
    </row>
    <row r="1155" s="280" customFormat="1" spans="1:3">
      <c r="A1155" s="288">
        <v>21903</v>
      </c>
      <c r="B1155" s="291" t="s">
        <v>936</v>
      </c>
      <c r="C1155" s="290">
        <v>0</v>
      </c>
    </row>
    <row r="1156" s="280" customFormat="1" spans="1:3">
      <c r="A1156" s="288">
        <v>21904</v>
      </c>
      <c r="B1156" s="291" t="s">
        <v>937</v>
      </c>
      <c r="C1156" s="290">
        <v>0</v>
      </c>
    </row>
    <row r="1157" s="280" customFormat="1" spans="1:3">
      <c r="A1157" s="288">
        <v>21905</v>
      </c>
      <c r="B1157" s="291" t="s">
        <v>938</v>
      </c>
      <c r="C1157" s="290">
        <v>0</v>
      </c>
    </row>
    <row r="1158" s="280" customFormat="1" spans="1:3">
      <c r="A1158" s="288">
        <v>21906</v>
      </c>
      <c r="B1158" s="291" t="s">
        <v>939</v>
      </c>
      <c r="C1158" s="290">
        <v>0</v>
      </c>
    </row>
    <row r="1159" s="280" customFormat="1" spans="1:3">
      <c r="A1159" s="288">
        <v>21907</v>
      </c>
      <c r="B1159" s="291" t="s">
        <v>940</v>
      </c>
      <c r="C1159" s="290">
        <v>0</v>
      </c>
    </row>
    <row r="1160" s="280" customFormat="1" spans="1:3">
      <c r="A1160" s="288">
        <v>21908</v>
      </c>
      <c r="B1160" s="291" t="s">
        <v>941</v>
      </c>
      <c r="C1160" s="290">
        <v>0</v>
      </c>
    </row>
    <row r="1161" s="280" customFormat="1" spans="1:3">
      <c r="A1161" s="288">
        <v>21999</v>
      </c>
      <c r="B1161" s="291" t="s">
        <v>942</v>
      </c>
      <c r="C1161" s="290">
        <v>0</v>
      </c>
    </row>
    <row r="1162" s="171" customFormat="1" spans="1:3">
      <c r="A1162" s="288">
        <v>220</v>
      </c>
      <c r="B1162" s="289" t="s">
        <v>943</v>
      </c>
      <c r="C1162" s="306">
        <f>C1163+C1190+C1205</f>
        <v>2057.6</v>
      </c>
    </row>
    <row r="1163" spans="1:3">
      <c r="A1163" s="288">
        <v>22001</v>
      </c>
      <c r="B1163" s="291" t="s">
        <v>944</v>
      </c>
      <c r="C1163" s="290">
        <f>SUM(C1164:C1189)</f>
        <v>1872</v>
      </c>
    </row>
    <row r="1164" s="171" customFormat="1" spans="1:3">
      <c r="A1164" s="288">
        <v>2200101</v>
      </c>
      <c r="B1164" s="292" t="s">
        <v>63</v>
      </c>
      <c r="C1164" s="306">
        <v>1585</v>
      </c>
    </row>
    <row r="1165" s="171" customFormat="1" spans="1:3">
      <c r="A1165" s="288">
        <v>2200102</v>
      </c>
      <c r="B1165" s="292" t="s">
        <v>64</v>
      </c>
      <c r="C1165" s="306" t="s">
        <v>52</v>
      </c>
    </row>
    <row r="1166" s="171" customFormat="1" spans="1:3">
      <c r="A1166" s="288">
        <v>2200103</v>
      </c>
      <c r="B1166" s="292" t="s">
        <v>65</v>
      </c>
      <c r="C1166" s="306" t="s">
        <v>52</v>
      </c>
    </row>
    <row r="1167" s="171" customFormat="1" spans="1:3">
      <c r="A1167" s="288">
        <v>2200104</v>
      </c>
      <c r="B1167" s="292" t="s">
        <v>945</v>
      </c>
      <c r="C1167" s="306" t="s">
        <v>52</v>
      </c>
    </row>
    <row r="1168" s="171" customFormat="1" spans="1:3">
      <c r="A1168" s="288">
        <v>2200106</v>
      </c>
      <c r="B1168" s="292" t="s">
        <v>946</v>
      </c>
      <c r="C1168" s="306">
        <v>161</v>
      </c>
    </row>
    <row r="1169" s="171" customFormat="1" spans="1:3">
      <c r="A1169" s="288">
        <v>2200107</v>
      </c>
      <c r="B1169" s="292" t="s">
        <v>947</v>
      </c>
      <c r="C1169" s="306" t="s">
        <v>52</v>
      </c>
    </row>
    <row r="1170" s="171" customFormat="1" spans="1:3">
      <c r="A1170" s="288">
        <v>2200108</v>
      </c>
      <c r="B1170" s="292" t="s">
        <v>948</v>
      </c>
      <c r="C1170" s="306">
        <v>12</v>
      </c>
    </row>
    <row r="1171" s="171" customFormat="1" spans="1:3">
      <c r="A1171" s="288">
        <v>2200109</v>
      </c>
      <c r="B1171" s="292" t="s">
        <v>949</v>
      </c>
      <c r="C1171" s="306">
        <v>100</v>
      </c>
    </row>
    <row r="1172" s="171" customFormat="1" spans="1:3">
      <c r="A1172" s="288">
        <v>2200112</v>
      </c>
      <c r="B1172" s="292" t="s">
        <v>950</v>
      </c>
      <c r="C1172" s="306" t="s">
        <v>52</v>
      </c>
    </row>
    <row r="1173" s="171" customFormat="1" spans="1:3">
      <c r="A1173" s="288">
        <v>2200113</v>
      </c>
      <c r="B1173" s="292" t="s">
        <v>951</v>
      </c>
      <c r="C1173" s="306" t="s">
        <v>52</v>
      </c>
    </row>
    <row r="1174" s="171" customFormat="1" spans="1:3">
      <c r="A1174" s="288">
        <v>2200114</v>
      </c>
      <c r="B1174" s="292" t="s">
        <v>952</v>
      </c>
      <c r="C1174" s="306" t="s">
        <v>52</v>
      </c>
    </row>
    <row r="1175" s="171" customFormat="1" spans="1:3">
      <c r="A1175" s="288">
        <v>2200115</v>
      </c>
      <c r="B1175" s="292" t="s">
        <v>953</v>
      </c>
      <c r="C1175" s="306" t="s">
        <v>52</v>
      </c>
    </row>
    <row r="1176" s="171" customFormat="1" spans="1:3">
      <c r="A1176" s="288">
        <v>2200116</v>
      </c>
      <c r="B1176" s="292" t="s">
        <v>954</v>
      </c>
      <c r="C1176" s="306" t="s">
        <v>52</v>
      </c>
    </row>
    <row r="1177" s="171" customFormat="1" spans="1:3">
      <c r="A1177" s="288">
        <v>2200119</v>
      </c>
      <c r="B1177" s="292" t="s">
        <v>955</v>
      </c>
      <c r="C1177" s="306" t="s">
        <v>52</v>
      </c>
    </row>
    <row r="1178" s="171" customFormat="1" spans="1:3">
      <c r="A1178" s="288">
        <v>2200120</v>
      </c>
      <c r="B1178" s="292" t="s">
        <v>956</v>
      </c>
      <c r="C1178" s="306" t="s">
        <v>52</v>
      </c>
    </row>
    <row r="1179" s="171" customFormat="1" ht="24" spans="1:3">
      <c r="A1179" s="288">
        <v>2200121</v>
      </c>
      <c r="B1179" s="292" t="s">
        <v>957</v>
      </c>
      <c r="C1179" s="306" t="s">
        <v>52</v>
      </c>
    </row>
    <row r="1180" s="171" customFormat="1" spans="1:3">
      <c r="A1180" s="288">
        <v>2200122</v>
      </c>
      <c r="B1180" s="292" t="s">
        <v>958</v>
      </c>
      <c r="C1180" s="306" t="s">
        <v>52</v>
      </c>
    </row>
    <row r="1181" s="171" customFormat="1" spans="1:3">
      <c r="A1181" s="288">
        <v>2200123</v>
      </c>
      <c r="B1181" s="292" t="s">
        <v>959</v>
      </c>
      <c r="C1181" s="306" t="s">
        <v>52</v>
      </c>
    </row>
    <row r="1182" s="171" customFormat="1" spans="1:3">
      <c r="A1182" s="288">
        <v>2200124</v>
      </c>
      <c r="B1182" s="292" t="s">
        <v>960</v>
      </c>
      <c r="C1182" s="306" t="s">
        <v>52</v>
      </c>
    </row>
    <row r="1183" s="171" customFormat="1" spans="1:3">
      <c r="A1183" s="288">
        <v>2200125</v>
      </c>
      <c r="B1183" s="292" t="s">
        <v>961</v>
      </c>
      <c r="C1183" s="306" t="s">
        <v>52</v>
      </c>
    </row>
    <row r="1184" s="171" customFormat="1" spans="1:3">
      <c r="A1184" s="288">
        <v>2200126</v>
      </c>
      <c r="B1184" s="292" t="s">
        <v>962</v>
      </c>
      <c r="C1184" s="306" t="s">
        <v>52</v>
      </c>
    </row>
    <row r="1185" s="171" customFormat="1" spans="1:3">
      <c r="A1185" s="288">
        <v>2200127</v>
      </c>
      <c r="B1185" s="292" t="s">
        <v>963</v>
      </c>
      <c r="C1185" s="306" t="s">
        <v>52</v>
      </c>
    </row>
    <row r="1186" s="171" customFormat="1" spans="1:3">
      <c r="A1186" s="288">
        <v>2200128</v>
      </c>
      <c r="B1186" s="292" t="s">
        <v>964</v>
      </c>
      <c r="C1186" s="306" t="s">
        <v>52</v>
      </c>
    </row>
    <row r="1187" s="171" customFormat="1" spans="1:3">
      <c r="A1187" s="288">
        <v>2200129</v>
      </c>
      <c r="B1187" s="292" t="s">
        <v>965</v>
      </c>
      <c r="C1187" s="306" t="s">
        <v>52</v>
      </c>
    </row>
    <row r="1188" s="171" customFormat="1" spans="1:3">
      <c r="A1188" s="288">
        <v>2200150</v>
      </c>
      <c r="B1188" s="292" t="s">
        <v>72</v>
      </c>
      <c r="C1188" s="306" t="s">
        <v>52</v>
      </c>
    </row>
    <row r="1189" s="171" customFormat="1" spans="1:3">
      <c r="A1189" s="288">
        <v>2200199</v>
      </c>
      <c r="B1189" s="292" t="s">
        <v>966</v>
      </c>
      <c r="C1189" s="306">
        <v>14</v>
      </c>
    </row>
    <row r="1190" spans="1:3">
      <c r="A1190" s="288">
        <v>22005</v>
      </c>
      <c r="B1190" s="291" t="s">
        <v>967</v>
      </c>
      <c r="C1190" s="290">
        <f>SUM(C1191:C1204)</f>
        <v>180.6</v>
      </c>
    </row>
    <row r="1191" s="171" customFormat="1" spans="1:3">
      <c r="A1191" s="288">
        <v>2200501</v>
      </c>
      <c r="B1191" s="292" t="s">
        <v>63</v>
      </c>
      <c r="C1191" s="306">
        <v>28.6</v>
      </c>
    </row>
    <row r="1192" s="171" customFormat="1" spans="1:3">
      <c r="A1192" s="288">
        <v>2200502</v>
      </c>
      <c r="B1192" s="292" t="s">
        <v>64</v>
      </c>
      <c r="C1192" s="306" t="s">
        <v>52</v>
      </c>
    </row>
    <row r="1193" s="171" customFormat="1" spans="1:3">
      <c r="A1193" s="288">
        <v>2200503</v>
      </c>
      <c r="B1193" s="292" t="s">
        <v>65</v>
      </c>
      <c r="C1193" s="306" t="s">
        <v>52</v>
      </c>
    </row>
    <row r="1194" s="171" customFormat="1" spans="1:3">
      <c r="A1194" s="288">
        <v>2200504</v>
      </c>
      <c r="B1194" s="292" t="s">
        <v>968</v>
      </c>
      <c r="C1194" s="306">
        <v>24</v>
      </c>
    </row>
    <row r="1195" s="171" customFormat="1" spans="1:3">
      <c r="A1195" s="288">
        <v>2200506</v>
      </c>
      <c r="B1195" s="292" t="s">
        <v>969</v>
      </c>
      <c r="C1195" s="306" t="s">
        <v>52</v>
      </c>
    </row>
    <row r="1196" s="171" customFormat="1" spans="1:3">
      <c r="A1196" s="288">
        <v>2200507</v>
      </c>
      <c r="B1196" s="292" t="s">
        <v>970</v>
      </c>
      <c r="C1196" s="306" t="s">
        <v>52</v>
      </c>
    </row>
    <row r="1197" s="171" customFormat="1" spans="1:3">
      <c r="A1197" s="288">
        <v>2200508</v>
      </c>
      <c r="B1197" s="292" t="s">
        <v>971</v>
      </c>
      <c r="C1197" s="306" t="s">
        <v>52</v>
      </c>
    </row>
    <row r="1198" s="171" customFormat="1" spans="1:3">
      <c r="A1198" s="288">
        <v>2200509</v>
      </c>
      <c r="B1198" s="292" t="s">
        <v>972</v>
      </c>
      <c r="C1198" s="306">
        <v>128</v>
      </c>
    </row>
    <row r="1199" s="171" customFormat="1" spans="1:3">
      <c r="A1199" s="288">
        <v>2200510</v>
      </c>
      <c r="B1199" s="292" t="s">
        <v>973</v>
      </c>
      <c r="C1199" s="306" t="s">
        <v>52</v>
      </c>
    </row>
    <row r="1200" s="171" customFormat="1" spans="1:3">
      <c r="A1200" s="288">
        <v>2200511</v>
      </c>
      <c r="B1200" s="292" t="s">
        <v>974</v>
      </c>
      <c r="C1200" s="306" t="s">
        <v>52</v>
      </c>
    </row>
    <row r="1201" s="171" customFormat="1" spans="1:3">
      <c r="A1201" s="288">
        <v>2200512</v>
      </c>
      <c r="B1201" s="292" t="s">
        <v>975</v>
      </c>
      <c r="C1201" s="306" t="s">
        <v>52</v>
      </c>
    </row>
    <row r="1202" s="171" customFormat="1" spans="1:3">
      <c r="A1202" s="288">
        <v>2200513</v>
      </c>
      <c r="B1202" s="292" t="s">
        <v>976</v>
      </c>
      <c r="C1202" s="306" t="s">
        <v>52</v>
      </c>
    </row>
    <row r="1203" s="171" customFormat="1" spans="1:3">
      <c r="A1203" s="288">
        <v>2200514</v>
      </c>
      <c r="B1203" s="292" t="s">
        <v>977</v>
      </c>
      <c r="C1203" s="306" t="s">
        <v>52</v>
      </c>
    </row>
    <row r="1204" s="171" customFormat="1" spans="1:3">
      <c r="A1204" s="288">
        <v>2200599</v>
      </c>
      <c r="B1204" s="292" t="s">
        <v>978</v>
      </c>
      <c r="C1204" s="306" t="s">
        <v>52</v>
      </c>
    </row>
    <row r="1205" spans="1:3">
      <c r="A1205" s="288">
        <v>22099</v>
      </c>
      <c r="B1205" s="291" t="s">
        <v>979</v>
      </c>
      <c r="C1205" s="290">
        <f>C1206</f>
        <v>5</v>
      </c>
    </row>
    <row r="1206" s="171" customFormat="1" spans="1:3">
      <c r="A1206" s="288">
        <v>2209999</v>
      </c>
      <c r="B1206" s="292" t="s">
        <v>980</v>
      </c>
      <c r="C1206" s="306">
        <v>5</v>
      </c>
    </row>
    <row r="1207" s="171" customFormat="1" spans="1:3">
      <c r="A1207" s="288">
        <v>221</v>
      </c>
      <c r="B1207" s="289" t="s">
        <v>981</v>
      </c>
      <c r="C1207" s="306">
        <f>C1208+C1222+C1226</f>
        <v>19812.79</v>
      </c>
    </row>
    <row r="1208" spans="1:3">
      <c r="A1208" s="288">
        <v>22101</v>
      </c>
      <c r="B1208" s="291" t="s">
        <v>982</v>
      </c>
      <c r="C1208" s="290">
        <f>SUM(C1209:C1221)</f>
        <v>6558</v>
      </c>
    </row>
    <row r="1209" s="171" customFormat="1" spans="1:3">
      <c r="A1209" s="288">
        <v>2210101</v>
      </c>
      <c r="B1209" s="292" t="s">
        <v>983</v>
      </c>
      <c r="C1209" s="306">
        <v>0</v>
      </c>
    </row>
    <row r="1210" s="171" customFormat="1" spans="1:3">
      <c r="A1210" s="288">
        <v>2210102</v>
      </c>
      <c r="B1210" s="292" t="s">
        <v>984</v>
      </c>
      <c r="C1210" s="306" t="s">
        <v>52</v>
      </c>
    </row>
    <row r="1211" s="171" customFormat="1" spans="1:3">
      <c r="A1211" s="288">
        <v>2210103</v>
      </c>
      <c r="B1211" s="292" t="s">
        <v>985</v>
      </c>
      <c r="C1211" s="306">
        <v>160</v>
      </c>
    </row>
    <row r="1212" s="171" customFormat="1" spans="1:3">
      <c r="A1212" s="288">
        <v>2210104</v>
      </c>
      <c r="B1212" s="292" t="s">
        <v>986</v>
      </c>
      <c r="C1212" s="306" t="s">
        <v>52</v>
      </c>
    </row>
    <row r="1213" s="171" customFormat="1" spans="1:3">
      <c r="A1213" s="288">
        <v>2210105</v>
      </c>
      <c r="B1213" s="292" t="s">
        <v>987</v>
      </c>
      <c r="C1213" s="306">
        <v>826</v>
      </c>
    </row>
    <row r="1214" s="171" customFormat="1" spans="1:3">
      <c r="A1214" s="288">
        <v>2210106</v>
      </c>
      <c r="B1214" s="292" t="s">
        <v>988</v>
      </c>
      <c r="C1214" s="306">
        <v>0</v>
      </c>
    </row>
    <row r="1215" s="171" customFormat="1" spans="1:3">
      <c r="A1215" s="288">
        <v>2210107</v>
      </c>
      <c r="B1215" s="292" t="s">
        <v>989</v>
      </c>
      <c r="C1215" s="306">
        <v>0</v>
      </c>
    </row>
    <row r="1216" s="171" customFormat="1" spans="1:3">
      <c r="A1216" s="288">
        <v>2210108</v>
      </c>
      <c r="B1216" s="292" t="s">
        <v>990</v>
      </c>
      <c r="C1216" s="306">
        <v>1448</v>
      </c>
    </row>
    <row r="1217" s="171" customFormat="1" spans="1:3">
      <c r="A1217" s="288">
        <v>2210109</v>
      </c>
      <c r="B1217" s="292" t="s">
        <v>991</v>
      </c>
      <c r="C1217" s="306">
        <v>0</v>
      </c>
    </row>
    <row r="1218" s="171" customFormat="1" spans="1:3">
      <c r="A1218" s="296">
        <v>2210111</v>
      </c>
      <c r="B1218" s="299" t="s">
        <v>992</v>
      </c>
      <c r="C1218" s="306">
        <v>2807</v>
      </c>
    </row>
    <row r="1219" s="171" customFormat="1" spans="1:3">
      <c r="A1219" s="296">
        <v>2210112</v>
      </c>
      <c r="B1219" s="299" t="s">
        <v>993</v>
      </c>
      <c r="C1219" s="306"/>
    </row>
    <row r="1220" s="171" customFormat="1" spans="1:3">
      <c r="A1220" s="296">
        <v>2210113</v>
      </c>
      <c r="B1220" s="299" t="s">
        <v>994</v>
      </c>
      <c r="C1220" s="306"/>
    </row>
    <row r="1221" s="171" customFormat="1" spans="1:3">
      <c r="A1221" s="288">
        <v>2210199</v>
      </c>
      <c r="B1221" s="292" t="s">
        <v>995</v>
      </c>
      <c r="C1221" s="306">
        <v>1317</v>
      </c>
    </row>
    <row r="1222" spans="1:3">
      <c r="A1222" s="288">
        <v>22102</v>
      </c>
      <c r="B1222" s="291" t="s">
        <v>996</v>
      </c>
      <c r="C1222" s="290">
        <f>SUM(C1223:C1225)</f>
        <v>10762.6</v>
      </c>
    </row>
    <row r="1223" s="171" customFormat="1" spans="1:3">
      <c r="A1223" s="288">
        <v>2210201</v>
      </c>
      <c r="B1223" s="292" t="s">
        <v>997</v>
      </c>
      <c r="C1223" s="304">
        <v>9562.6</v>
      </c>
    </row>
    <row r="1224" s="171" customFormat="1" spans="1:3">
      <c r="A1224" s="288">
        <v>2210202</v>
      </c>
      <c r="B1224" s="292" t="s">
        <v>998</v>
      </c>
      <c r="C1224" s="306" t="s">
        <v>52</v>
      </c>
    </row>
    <row r="1225" s="171" customFormat="1" spans="1:3">
      <c r="A1225" s="288">
        <v>2210203</v>
      </c>
      <c r="B1225" s="292" t="s">
        <v>999</v>
      </c>
      <c r="C1225" s="306">
        <v>1200</v>
      </c>
    </row>
    <row r="1226" spans="1:3">
      <c r="A1226" s="288">
        <v>22103</v>
      </c>
      <c r="B1226" s="291" t="s">
        <v>1000</v>
      </c>
      <c r="C1226" s="290">
        <f>SUM(C1227:C1229)</f>
        <v>2492.19</v>
      </c>
    </row>
    <row r="1227" s="171" customFormat="1" spans="1:3">
      <c r="A1227" s="288">
        <v>2210301</v>
      </c>
      <c r="B1227" s="292" t="s">
        <v>1001</v>
      </c>
      <c r="C1227" s="306" t="s">
        <v>52</v>
      </c>
    </row>
    <row r="1228" s="171" customFormat="1" spans="1:3">
      <c r="A1228" s="288">
        <v>2210302</v>
      </c>
      <c r="B1228" s="292" t="s">
        <v>1002</v>
      </c>
      <c r="C1228" s="306" t="s">
        <v>52</v>
      </c>
    </row>
    <row r="1229" s="171" customFormat="1" spans="1:3">
      <c r="A1229" s="288">
        <v>2210399</v>
      </c>
      <c r="B1229" s="292" t="s">
        <v>1003</v>
      </c>
      <c r="C1229" s="306">
        <v>2492.19</v>
      </c>
    </row>
    <row r="1230" s="171" customFormat="1" spans="1:3">
      <c r="A1230" s="288">
        <v>222</v>
      </c>
      <c r="B1230" s="289" t="s">
        <v>1004</v>
      </c>
      <c r="C1230" s="306">
        <f>C1231+C1249+C1255+C1261</f>
        <v>199</v>
      </c>
    </row>
    <row r="1231" spans="1:3">
      <c r="A1231" s="288">
        <v>22201</v>
      </c>
      <c r="B1231" s="291" t="s">
        <v>1005</v>
      </c>
      <c r="C1231" s="290">
        <v>0</v>
      </c>
    </row>
    <row r="1232" s="171" customFormat="1" spans="1:3">
      <c r="A1232" s="288">
        <v>2220101</v>
      </c>
      <c r="B1232" s="292" t="s">
        <v>63</v>
      </c>
      <c r="C1232" s="306" t="s">
        <v>52</v>
      </c>
    </row>
    <row r="1233" s="171" customFormat="1" spans="1:3">
      <c r="A1233" s="288">
        <v>2220102</v>
      </c>
      <c r="B1233" s="292" t="s">
        <v>64</v>
      </c>
      <c r="C1233" s="306" t="s">
        <v>52</v>
      </c>
    </row>
    <row r="1234" s="171" customFormat="1" spans="1:3">
      <c r="A1234" s="288">
        <v>2220103</v>
      </c>
      <c r="B1234" s="292" t="s">
        <v>65</v>
      </c>
      <c r="C1234" s="306" t="s">
        <v>52</v>
      </c>
    </row>
    <row r="1235" s="171" customFormat="1" spans="1:3">
      <c r="A1235" s="288">
        <v>2220104</v>
      </c>
      <c r="B1235" s="292" t="s">
        <v>1006</v>
      </c>
      <c r="C1235" s="306" t="s">
        <v>52</v>
      </c>
    </row>
    <row r="1236" s="171" customFormat="1" spans="1:3">
      <c r="A1236" s="288">
        <v>2220105</v>
      </c>
      <c r="B1236" s="292" t="s">
        <v>1007</v>
      </c>
      <c r="C1236" s="306" t="s">
        <v>52</v>
      </c>
    </row>
    <row r="1237" s="171" customFormat="1" spans="1:3">
      <c r="A1237" s="288">
        <v>2220106</v>
      </c>
      <c r="B1237" s="292" t="s">
        <v>1008</v>
      </c>
      <c r="C1237" s="306" t="s">
        <v>52</v>
      </c>
    </row>
    <row r="1238" s="171" customFormat="1" spans="1:3">
      <c r="A1238" s="288">
        <v>2220107</v>
      </c>
      <c r="B1238" s="292" t="s">
        <v>1009</v>
      </c>
      <c r="C1238" s="306" t="s">
        <v>52</v>
      </c>
    </row>
    <row r="1239" s="171" customFormat="1" spans="1:3">
      <c r="A1239" s="288">
        <v>2220112</v>
      </c>
      <c r="B1239" s="292" t="s">
        <v>1010</v>
      </c>
      <c r="C1239" s="306" t="s">
        <v>52</v>
      </c>
    </row>
    <row r="1240" s="171" customFormat="1" spans="1:3">
      <c r="A1240" s="288">
        <v>2220113</v>
      </c>
      <c r="B1240" s="292" t="s">
        <v>1011</v>
      </c>
      <c r="C1240" s="306" t="s">
        <v>52</v>
      </c>
    </row>
    <row r="1241" s="171" customFormat="1" spans="1:3">
      <c r="A1241" s="288">
        <v>2220114</v>
      </c>
      <c r="B1241" s="292" t="s">
        <v>1012</v>
      </c>
      <c r="C1241" s="306" t="s">
        <v>52</v>
      </c>
    </row>
    <row r="1242" s="171" customFormat="1" spans="1:3">
      <c r="A1242" s="288">
        <v>2220115</v>
      </c>
      <c r="B1242" s="292" t="s">
        <v>1013</v>
      </c>
      <c r="C1242" s="306" t="s">
        <v>52</v>
      </c>
    </row>
    <row r="1243" s="171" customFormat="1" spans="1:3">
      <c r="A1243" s="288">
        <v>2220118</v>
      </c>
      <c r="B1243" s="292" t="s">
        <v>1014</v>
      </c>
      <c r="C1243" s="306" t="s">
        <v>52</v>
      </c>
    </row>
    <row r="1244" s="171" customFormat="1" spans="1:3">
      <c r="A1244" s="288">
        <v>2220119</v>
      </c>
      <c r="B1244" s="292" t="s">
        <v>1015</v>
      </c>
      <c r="C1244" s="306" t="s">
        <v>52</v>
      </c>
    </row>
    <row r="1245" s="171" customFormat="1" spans="1:3">
      <c r="A1245" s="288">
        <v>2220120</v>
      </c>
      <c r="B1245" s="292" t="s">
        <v>1016</v>
      </c>
      <c r="C1245" s="306" t="s">
        <v>52</v>
      </c>
    </row>
    <row r="1246" s="171" customFormat="1" spans="1:3">
      <c r="A1246" s="288">
        <v>2220121</v>
      </c>
      <c r="B1246" s="292" t="s">
        <v>1017</v>
      </c>
      <c r="C1246" s="306" t="s">
        <v>52</v>
      </c>
    </row>
    <row r="1247" s="171" customFormat="1" spans="1:3">
      <c r="A1247" s="288">
        <v>2220150</v>
      </c>
      <c r="B1247" s="292" t="s">
        <v>72</v>
      </c>
      <c r="C1247" s="306" t="s">
        <v>52</v>
      </c>
    </row>
    <row r="1248" s="171" customFormat="1" spans="1:3">
      <c r="A1248" s="288">
        <v>2220199</v>
      </c>
      <c r="B1248" s="292" t="s">
        <v>1018</v>
      </c>
      <c r="C1248" s="306" t="s">
        <v>52</v>
      </c>
    </row>
    <row r="1249" spans="1:3">
      <c r="A1249" s="288">
        <v>22203</v>
      </c>
      <c r="B1249" s="291" t="s">
        <v>1019</v>
      </c>
      <c r="C1249" s="290">
        <v>0</v>
      </c>
    </row>
    <row r="1250" s="171" customFormat="1" spans="1:3">
      <c r="A1250" s="288">
        <v>2220301</v>
      </c>
      <c r="B1250" s="292" t="s">
        <v>1020</v>
      </c>
      <c r="C1250" s="306" t="s">
        <v>52</v>
      </c>
    </row>
    <row r="1251" s="171" customFormat="1" spans="1:3">
      <c r="A1251" s="288">
        <v>2220303</v>
      </c>
      <c r="B1251" s="292" t="s">
        <v>1021</v>
      </c>
      <c r="C1251" s="306" t="s">
        <v>52</v>
      </c>
    </row>
    <row r="1252" s="171" customFormat="1" spans="1:3">
      <c r="A1252" s="288">
        <v>2220304</v>
      </c>
      <c r="B1252" s="292" t="s">
        <v>1022</v>
      </c>
      <c r="C1252" s="306" t="s">
        <v>52</v>
      </c>
    </row>
    <row r="1253" s="171" customFormat="1" spans="1:3">
      <c r="A1253" s="288">
        <v>2220305</v>
      </c>
      <c r="B1253" s="292" t="s">
        <v>1023</v>
      </c>
      <c r="C1253" s="306" t="s">
        <v>52</v>
      </c>
    </row>
    <row r="1254" s="171" customFormat="1" spans="1:3">
      <c r="A1254" s="288">
        <v>2220399</v>
      </c>
      <c r="B1254" s="292" t="s">
        <v>1024</v>
      </c>
      <c r="C1254" s="306" t="s">
        <v>52</v>
      </c>
    </row>
    <row r="1255" spans="1:3">
      <c r="A1255" s="288">
        <v>22204</v>
      </c>
      <c r="B1255" s="291" t="s">
        <v>1025</v>
      </c>
      <c r="C1255" s="290">
        <f>SUM(C1256:C1260)</f>
        <v>199</v>
      </c>
    </row>
    <row r="1256" s="171" customFormat="1" spans="1:3">
      <c r="A1256" s="288">
        <v>2220401</v>
      </c>
      <c r="B1256" s="292" t="s">
        <v>1026</v>
      </c>
      <c r="C1256" s="306" t="s">
        <v>52</v>
      </c>
    </row>
    <row r="1257" s="171" customFormat="1" spans="1:3">
      <c r="A1257" s="288">
        <v>2220402</v>
      </c>
      <c r="B1257" s="292" t="s">
        <v>1027</v>
      </c>
      <c r="C1257" s="306" t="s">
        <v>52</v>
      </c>
    </row>
    <row r="1258" s="171" customFormat="1" spans="1:3">
      <c r="A1258" s="288">
        <v>2220403</v>
      </c>
      <c r="B1258" s="292" t="s">
        <v>1028</v>
      </c>
      <c r="C1258" s="306" t="s">
        <v>52</v>
      </c>
    </row>
    <row r="1259" s="171" customFormat="1" spans="1:3">
      <c r="A1259" s="288">
        <v>2220404</v>
      </c>
      <c r="B1259" s="292" t="s">
        <v>1029</v>
      </c>
      <c r="C1259" s="306" t="s">
        <v>52</v>
      </c>
    </row>
    <row r="1260" s="171" customFormat="1" spans="1:3">
      <c r="A1260" s="288">
        <v>2220499</v>
      </c>
      <c r="B1260" s="292" t="s">
        <v>1030</v>
      </c>
      <c r="C1260" s="306">
        <v>199</v>
      </c>
    </row>
    <row r="1261" spans="1:3">
      <c r="A1261" s="288">
        <v>22205</v>
      </c>
      <c r="B1261" s="291" t="s">
        <v>1031</v>
      </c>
      <c r="C1261" s="290">
        <v>0</v>
      </c>
    </row>
    <row r="1262" s="171" customFormat="1" spans="1:3">
      <c r="A1262" s="288">
        <v>2220501</v>
      </c>
      <c r="B1262" s="292" t="s">
        <v>1032</v>
      </c>
      <c r="C1262" s="306" t="s">
        <v>52</v>
      </c>
    </row>
    <row r="1263" s="171" customFormat="1" spans="1:3">
      <c r="A1263" s="288">
        <v>2220502</v>
      </c>
      <c r="B1263" s="292" t="s">
        <v>1033</v>
      </c>
      <c r="C1263" s="306" t="s">
        <v>52</v>
      </c>
    </row>
    <row r="1264" s="171" customFormat="1" spans="1:3">
      <c r="A1264" s="288">
        <v>2220503</v>
      </c>
      <c r="B1264" s="292" t="s">
        <v>1034</v>
      </c>
      <c r="C1264" s="306" t="s">
        <v>52</v>
      </c>
    </row>
    <row r="1265" s="171" customFormat="1" spans="1:3">
      <c r="A1265" s="288">
        <v>2220504</v>
      </c>
      <c r="B1265" s="292" t="s">
        <v>1035</v>
      </c>
      <c r="C1265" s="306" t="s">
        <v>52</v>
      </c>
    </row>
    <row r="1266" s="171" customFormat="1" spans="1:3">
      <c r="A1266" s="288">
        <v>2220505</v>
      </c>
      <c r="B1266" s="292" t="s">
        <v>1036</v>
      </c>
      <c r="C1266" s="306" t="s">
        <v>52</v>
      </c>
    </row>
    <row r="1267" s="171" customFormat="1" spans="1:3">
      <c r="A1267" s="288">
        <v>2220506</v>
      </c>
      <c r="B1267" s="292" t="s">
        <v>1037</v>
      </c>
      <c r="C1267" s="306" t="s">
        <v>52</v>
      </c>
    </row>
    <row r="1268" s="171" customFormat="1" spans="1:3">
      <c r="A1268" s="288">
        <v>2220507</v>
      </c>
      <c r="B1268" s="292" t="s">
        <v>1038</v>
      </c>
      <c r="C1268" s="306" t="s">
        <v>52</v>
      </c>
    </row>
    <row r="1269" s="171" customFormat="1" spans="1:3">
      <c r="A1269" s="288">
        <v>2220508</v>
      </c>
      <c r="B1269" s="292" t="s">
        <v>1039</v>
      </c>
      <c r="C1269" s="306" t="s">
        <v>52</v>
      </c>
    </row>
    <row r="1270" s="171" customFormat="1" spans="1:3">
      <c r="A1270" s="288">
        <v>2220509</v>
      </c>
      <c r="B1270" s="292" t="s">
        <v>1040</v>
      </c>
      <c r="C1270" s="306" t="s">
        <v>52</v>
      </c>
    </row>
    <row r="1271" s="171" customFormat="1" spans="1:3">
      <c r="A1271" s="288">
        <v>2220510</v>
      </c>
      <c r="B1271" s="292" t="s">
        <v>1041</v>
      </c>
      <c r="C1271" s="306" t="s">
        <v>52</v>
      </c>
    </row>
    <row r="1272" s="171" customFormat="1" spans="1:3">
      <c r="A1272" s="288">
        <v>2220511</v>
      </c>
      <c r="B1272" s="292" t="s">
        <v>1042</v>
      </c>
      <c r="C1272" s="306" t="s">
        <v>52</v>
      </c>
    </row>
    <row r="1273" s="171" customFormat="1" spans="1:3">
      <c r="A1273" s="288">
        <v>2220599</v>
      </c>
      <c r="B1273" s="292" t="s">
        <v>1043</v>
      </c>
      <c r="C1273" s="306" t="s">
        <v>52</v>
      </c>
    </row>
    <row r="1274" s="171" customFormat="1" spans="1:3">
      <c r="A1274" s="288">
        <v>224</v>
      </c>
      <c r="B1274" s="289" t="s">
        <v>1044</v>
      </c>
      <c r="C1274" s="306">
        <f>C1275+C1287+C1293+C1299+C1307+C1320+C1324+C1328</f>
        <v>3744.6</v>
      </c>
    </row>
    <row r="1275" spans="1:3">
      <c r="A1275" s="288">
        <v>22401</v>
      </c>
      <c r="B1275" s="291" t="s">
        <v>1045</v>
      </c>
      <c r="C1275" s="290">
        <f>SUM(C1276:C1286)</f>
        <v>759.1</v>
      </c>
    </row>
    <row r="1276" s="171" customFormat="1" spans="1:3">
      <c r="A1276" s="288">
        <v>2240101</v>
      </c>
      <c r="B1276" s="292" t="s">
        <v>63</v>
      </c>
      <c r="C1276" s="306">
        <v>716.1</v>
      </c>
    </row>
    <row r="1277" s="171" customFormat="1" spans="1:3">
      <c r="A1277" s="288">
        <v>2240102</v>
      </c>
      <c r="B1277" s="292" t="s">
        <v>64</v>
      </c>
      <c r="C1277" s="306" t="s">
        <v>52</v>
      </c>
    </row>
    <row r="1278" s="171" customFormat="1" spans="1:3">
      <c r="A1278" s="288">
        <v>2240103</v>
      </c>
      <c r="B1278" s="292" t="s">
        <v>65</v>
      </c>
      <c r="C1278" s="306" t="s">
        <v>52</v>
      </c>
    </row>
    <row r="1279" s="171" customFormat="1" spans="1:3">
      <c r="A1279" s="288">
        <v>2240104</v>
      </c>
      <c r="B1279" s="292" t="s">
        <v>1046</v>
      </c>
      <c r="C1279" s="306">
        <v>9</v>
      </c>
    </row>
    <row r="1280" s="171" customFormat="1" spans="1:3">
      <c r="A1280" s="288">
        <v>2240105</v>
      </c>
      <c r="B1280" s="292" t="s">
        <v>1047</v>
      </c>
      <c r="C1280" s="306" t="s">
        <v>52</v>
      </c>
    </row>
    <row r="1281" s="171" customFormat="1" spans="1:3">
      <c r="A1281" s="288">
        <v>2240106</v>
      </c>
      <c r="B1281" s="292" t="s">
        <v>1048</v>
      </c>
      <c r="C1281" s="306" t="s">
        <v>52</v>
      </c>
    </row>
    <row r="1282" s="171" customFormat="1" spans="1:3">
      <c r="A1282" s="288">
        <v>2240107</v>
      </c>
      <c r="B1282" s="292" t="s">
        <v>1049</v>
      </c>
      <c r="C1282" s="306"/>
    </row>
    <row r="1283" s="171" customFormat="1" spans="1:3">
      <c r="A1283" s="288">
        <v>2240108</v>
      </c>
      <c r="B1283" s="292" t="s">
        <v>1050</v>
      </c>
      <c r="C1283" s="306" t="s">
        <v>52</v>
      </c>
    </row>
    <row r="1284" s="171" customFormat="1" spans="1:3">
      <c r="A1284" s="288">
        <v>2240109</v>
      </c>
      <c r="B1284" s="292" t="s">
        <v>1051</v>
      </c>
      <c r="C1284" s="306" t="s">
        <v>52</v>
      </c>
    </row>
    <row r="1285" s="171" customFormat="1" spans="1:3">
      <c r="A1285" s="288">
        <v>2240150</v>
      </c>
      <c r="B1285" s="292" t="s">
        <v>72</v>
      </c>
      <c r="C1285" s="306" t="s">
        <v>52</v>
      </c>
    </row>
    <row r="1286" s="171" customFormat="1" spans="1:3">
      <c r="A1286" s="288">
        <v>2240199</v>
      </c>
      <c r="B1286" s="292" t="s">
        <v>1052</v>
      </c>
      <c r="C1286" s="306">
        <v>34</v>
      </c>
    </row>
    <row r="1287" spans="1:3">
      <c r="A1287" s="288">
        <v>22402</v>
      </c>
      <c r="B1287" s="291" t="s">
        <v>1053</v>
      </c>
      <c r="C1287" s="290">
        <f>SUM(C1288:C1292)</f>
        <v>277.5</v>
      </c>
    </row>
    <row r="1288" s="171" customFormat="1" spans="1:3">
      <c r="A1288" s="288">
        <v>2240201</v>
      </c>
      <c r="B1288" s="292" t="s">
        <v>63</v>
      </c>
      <c r="C1288" s="306">
        <v>93.5</v>
      </c>
    </row>
    <row r="1289" s="171" customFormat="1" spans="1:3">
      <c r="A1289" s="288">
        <v>2240202</v>
      </c>
      <c r="B1289" s="292" t="s">
        <v>64</v>
      </c>
      <c r="C1289" s="306" t="s">
        <v>52</v>
      </c>
    </row>
    <row r="1290" s="171" customFormat="1" spans="1:3">
      <c r="A1290" s="288">
        <v>2240203</v>
      </c>
      <c r="B1290" s="292" t="s">
        <v>65</v>
      </c>
      <c r="C1290" s="306" t="s">
        <v>52</v>
      </c>
    </row>
    <row r="1291" s="171" customFormat="1" spans="1:3">
      <c r="A1291" s="288">
        <v>2240204</v>
      </c>
      <c r="B1291" s="292" t="s">
        <v>1054</v>
      </c>
      <c r="C1291" s="306">
        <v>184</v>
      </c>
    </row>
    <row r="1292" s="171" customFormat="1" spans="1:3">
      <c r="A1292" s="288">
        <v>2240299</v>
      </c>
      <c r="B1292" s="292" t="s">
        <v>1055</v>
      </c>
      <c r="C1292" s="306" t="s">
        <v>52</v>
      </c>
    </row>
    <row r="1293" spans="1:3">
      <c r="A1293" s="288">
        <v>22403</v>
      </c>
      <c r="B1293" s="291" t="s">
        <v>1056</v>
      </c>
      <c r="C1293" s="290">
        <f>SUM(C1294:C1298)</f>
        <v>0</v>
      </c>
    </row>
    <row r="1294" s="171" customFormat="1" spans="1:3">
      <c r="A1294" s="288">
        <v>2240301</v>
      </c>
      <c r="B1294" s="292" t="s">
        <v>63</v>
      </c>
      <c r="C1294" s="306">
        <v>0</v>
      </c>
    </row>
    <row r="1295" s="171" customFormat="1" spans="1:3">
      <c r="A1295" s="288">
        <v>2240302</v>
      </c>
      <c r="B1295" s="292" t="s">
        <v>64</v>
      </c>
      <c r="C1295" s="306">
        <v>0</v>
      </c>
    </row>
    <row r="1296" s="171" customFormat="1" spans="1:3">
      <c r="A1296" s="288">
        <v>2240303</v>
      </c>
      <c r="B1296" s="292" t="s">
        <v>65</v>
      </c>
      <c r="C1296" s="306">
        <v>0</v>
      </c>
    </row>
    <row r="1297" s="171" customFormat="1" spans="1:3">
      <c r="A1297" s="288">
        <v>2240304</v>
      </c>
      <c r="B1297" s="292" t="s">
        <v>1057</v>
      </c>
      <c r="C1297" s="306">
        <v>0</v>
      </c>
    </row>
    <row r="1298" s="171" customFormat="1" spans="1:3">
      <c r="A1298" s="288">
        <v>2240399</v>
      </c>
      <c r="B1298" s="292" t="s">
        <v>1058</v>
      </c>
      <c r="C1298" s="306">
        <v>0</v>
      </c>
    </row>
    <row r="1299" spans="1:3">
      <c r="A1299" s="288">
        <v>22404</v>
      </c>
      <c r="B1299" s="291" t="s">
        <v>1059</v>
      </c>
      <c r="C1299" s="290">
        <v>0</v>
      </c>
    </row>
    <row r="1300" s="171" customFormat="1" spans="1:3">
      <c r="A1300" s="288">
        <v>2240401</v>
      </c>
      <c r="B1300" s="292" t="s">
        <v>63</v>
      </c>
      <c r="C1300" s="306" t="s">
        <v>52</v>
      </c>
    </row>
    <row r="1301" s="171" customFormat="1" spans="1:3">
      <c r="A1301" s="288">
        <v>2240402</v>
      </c>
      <c r="B1301" s="292" t="s">
        <v>64</v>
      </c>
      <c r="C1301" s="306" t="s">
        <v>52</v>
      </c>
    </row>
    <row r="1302" s="171" customFormat="1" spans="1:3">
      <c r="A1302" s="288">
        <v>2240403</v>
      </c>
      <c r="B1302" s="292" t="s">
        <v>65</v>
      </c>
      <c r="C1302" s="306" t="s">
        <v>52</v>
      </c>
    </row>
    <row r="1303" s="171" customFormat="1" spans="1:3">
      <c r="A1303" s="288">
        <v>2240404</v>
      </c>
      <c r="B1303" s="292" t="s">
        <v>1060</v>
      </c>
      <c r="C1303" s="306" t="s">
        <v>52</v>
      </c>
    </row>
    <row r="1304" s="171" customFormat="1" spans="1:3">
      <c r="A1304" s="288">
        <v>2240405</v>
      </c>
      <c r="B1304" s="292" t="s">
        <v>1061</v>
      </c>
      <c r="C1304" s="306" t="s">
        <v>52</v>
      </c>
    </row>
    <row r="1305" s="171" customFormat="1" spans="1:3">
      <c r="A1305" s="288">
        <v>2240450</v>
      </c>
      <c r="B1305" s="292" t="s">
        <v>72</v>
      </c>
      <c r="C1305" s="306" t="s">
        <v>52</v>
      </c>
    </row>
    <row r="1306" s="171" customFormat="1" spans="1:3">
      <c r="A1306" s="288">
        <v>2240499</v>
      </c>
      <c r="B1306" s="292" t="s">
        <v>1062</v>
      </c>
      <c r="C1306" s="306" t="s">
        <v>52</v>
      </c>
    </row>
    <row r="1307" spans="1:3">
      <c r="A1307" s="288">
        <v>22405</v>
      </c>
      <c r="B1307" s="291" t="s">
        <v>1063</v>
      </c>
      <c r="C1307" s="290">
        <v>0</v>
      </c>
    </row>
    <row r="1308" s="171" customFormat="1" spans="1:3">
      <c r="A1308" s="288">
        <v>2240501</v>
      </c>
      <c r="B1308" s="292" t="s">
        <v>63</v>
      </c>
      <c r="C1308" s="306" t="s">
        <v>52</v>
      </c>
    </row>
    <row r="1309" s="171" customFormat="1" spans="1:3">
      <c r="A1309" s="288">
        <v>2240502</v>
      </c>
      <c r="B1309" s="292" t="s">
        <v>64</v>
      </c>
      <c r="C1309" s="306" t="s">
        <v>52</v>
      </c>
    </row>
    <row r="1310" s="171" customFormat="1" spans="1:3">
      <c r="A1310" s="288">
        <v>2240503</v>
      </c>
      <c r="B1310" s="292" t="s">
        <v>65</v>
      </c>
      <c r="C1310" s="306" t="s">
        <v>52</v>
      </c>
    </row>
    <row r="1311" s="171" customFormat="1" spans="1:3">
      <c r="A1311" s="288">
        <v>2240504</v>
      </c>
      <c r="B1311" s="292" t="s">
        <v>1064</v>
      </c>
      <c r="C1311" s="306" t="s">
        <v>52</v>
      </c>
    </row>
    <row r="1312" s="171" customFormat="1" spans="1:3">
      <c r="A1312" s="288">
        <v>2240505</v>
      </c>
      <c r="B1312" s="292" t="s">
        <v>1065</v>
      </c>
      <c r="C1312" s="306" t="s">
        <v>52</v>
      </c>
    </row>
    <row r="1313" s="171" customFormat="1" spans="1:3">
      <c r="A1313" s="288">
        <v>2240506</v>
      </c>
      <c r="B1313" s="292" t="s">
        <v>1066</v>
      </c>
      <c r="C1313" s="306" t="s">
        <v>52</v>
      </c>
    </row>
    <row r="1314" s="171" customFormat="1" spans="1:3">
      <c r="A1314" s="288">
        <v>2240507</v>
      </c>
      <c r="B1314" s="292" t="s">
        <v>1067</v>
      </c>
      <c r="C1314" s="306" t="s">
        <v>52</v>
      </c>
    </row>
    <row r="1315" s="171" customFormat="1" spans="1:3">
      <c r="A1315" s="288">
        <v>2240508</v>
      </c>
      <c r="B1315" s="292" t="s">
        <v>1068</v>
      </c>
      <c r="C1315" s="306" t="s">
        <v>52</v>
      </c>
    </row>
    <row r="1316" s="171" customFormat="1" spans="1:3">
      <c r="A1316" s="288">
        <v>2240509</v>
      </c>
      <c r="B1316" s="292" t="s">
        <v>1069</v>
      </c>
      <c r="C1316" s="306" t="s">
        <v>52</v>
      </c>
    </row>
    <row r="1317" s="171" customFormat="1" spans="1:3">
      <c r="A1317" s="288">
        <v>2240510</v>
      </c>
      <c r="B1317" s="292" t="s">
        <v>1070</v>
      </c>
      <c r="C1317" s="306" t="s">
        <v>52</v>
      </c>
    </row>
    <row r="1318" s="171" customFormat="1" spans="1:3">
      <c r="A1318" s="288">
        <v>2240550</v>
      </c>
      <c r="B1318" s="292" t="s">
        <v>1071</v>
      </c>
      <c r="C1318" s="306" t="s">
        <v>52</v>
      </c>
    </row>
    <row r="1319" s="171" customFormat="1" spans="1:3">
      <c r="A1319" s="288">
        <v>2240599</v>
      </c>
      <c r="B1319" s="292" t="s">
        <v>1072</v>
      </c>
      <c r="C1319" s="306" t="s">
        <v>52</v>
      </c>
    </row>
    <row r="1320" spans="1:3">
      <c r="A1320" s="288">
        <v>22406</v>
      </c>
      <c r="B1320" s="291" t="s">
        <v>1073</v>
      </c>
      <c r="C1320" s="290">
        <f>SUM(C1321:C1323)</f>
        <v>1680</v>
      </c>
    </row>
    <row r="1321" s="171" customFormat="1" spans="1:3">
      <c r="A1321" s="288">
        <v>2240601</v>
      </c>
      <c r="B1321" s="292" t="s">
        <v>1074</v>
      </c>
      <c r="C1321" s="306">
        <v>1680</v>
      </c>
    </row>
    <row r="1322" s="171" customFormat="1" spans="1:3">
      <c r="A1322" s="288">
        <v>2240602</v>
      </c>
      <c r="B1322" s="292" t="s">
        <v>1075</v>
      </c>
      <c r="C1322" s="306" t="s">
        <v>52</v>
      </c>
    </row>
    <row r="1323" s="171" customFormat="1" spans="1:3">
      <c r="A1323" s="288">
        <v>2240699</v>
      </c>
      <c r="B1323" s="292" t="s">
        <v>1076</v>
      </c>
      <c r="C1323" s="306" t="s">
        <v>52</v>
      </c>
    </row>
    <row r="1324" spans="1:3">
      <c r="A1324" s="288">
        <v>22407</v>
      </c>
      <c r="B1324" s="291" t="s">
        <v>1077</v>
      </c>
      <c r="C1324" s="290">
        <f>SUM(C1325:C1327)</f>
        <v>1028</v>
      </c>
    </row>
    <row r="1325" s="171" customFormat="1" spans="1:3">
      <c r="A1325" s="288">
        <v>2240703</v>
      </c>
      <c r="B1325" s="292" t="s">
        <v>1078</v>
      </c>
      <c r="C1325" s="306">
        <v>889</v>
      </c>
    </row>
    <row r="1326" s="171" customFormat="1" spans="1:3">
      <c r="A1326" s="288">
        <v>2240704</v>
      </c>
      <c r="B1326" s="292" t="s">
        <v>1079</v>
      </c>
      <c r="C1326" s="306" t="s">
        <v>52</v>
      </c>
    </row>
    <row r="1327" s="171" customFormat="1" ht="24" spans="1:3">
      <c r="A1327" s="288">
        <v>2240799</v>
      </c>
      <c r="B1327" s="292" t="s">
        <v>1080</v>
      </c>
      <c r="C1327" s="306">
        <v>139</v>
      </c>
    </row>
    <row r="1328" spans="1:3">
      <c r="A1328" s="288">
        <v>22499</v>
      </c>
      <c r="B1328" s="291" t="s">
        <v>1081</v>
      </c>
      <c r="C1328" s="290">
        <f>C1329</f>
        <v>0</v>
      </c>
    </row>
    <row r="1329" s="171" customFormat="1" spans="1:3">
      <c r="A1329" s="288">
        <v>2249999</v>
      </c>
      <c r="B1329" s="292" t="s">
        <v>1082</v>
      </c>
      <c r="C1329" s="306">
        <v>0</v>
      </c>
    </row>
    <row r="1330" s="171" customFormat="1" spans="1:3">
      <c r="A1330" s="288">
        <v>227</v>
      </c>
      <c r="B1330" s="289" t="s">
        <v>1083</v>
      </c>
      <c r="C1330" s="306">
        <v>3800</v>
      </c>
    </row>
    <row r="1331" s="171" customFormat="1" spans="1:3">
      <c r="A1331" s="288">
        <v>229</v>
      </c>
      <c r="B1331" s="289" t="s">
        <v>1084</v>
      </c>
      <c r="C1331" s="306">
        <v>12393</v>
      </c>
    </row>
    <row r="1332" s="171" customFormat="1" spans="1:3">
      <c r="A1332" s="288">
        <v>2290201</v>
      </c>
      <c r="B1332" s="292" t="s">
        <v>1085</v>
      </c>
      <c r="C1332" s="306">
        <v>12393</v>
      </c>
    </row>
    <row r="1333" spans="1:3">
      <c r="A1333" s="288">
        <v>22999</v>
      </c>
      <c r="B1333" s="291" t="s">
        <v>942</v>
      </c>
      <c r="C1333" s="290">
        <v>0</v>
      </c>
    </row>
    <row r="1334" s="171" customFormat="1" spans="1:3">
      <c r="A1334" s="288">
        <v>2299999</v>
      </c>
      <c r="B1334" s="292" t="s">
        <v>222</v>
      </c>
      <c r="C1334" s="306">
        <v>0</v>
      </c>
    </row>
    <row r="1335" s="171" customFormat="1" spans="1:3">
      <c r="A1335" s="288">
        <v>231</v>
      </c>
      <c r="B1335" s="289" t="s">
        <v>1086</v>
      </c>
      <c r="C1335" s="306">
        <v>0</v>
      </c>
    </row>
    <row r="1336" spans="1:3">
      <c r="A1336" s="288">
        <v>23103</v>
      </c>
      <c r="B1336" s="291" t="s">
        <v>1087</v>
      </c>
      <c r="C1336" s="290">
        <v>0</v>
      </c>
    </row>
    <row r="1337" s="171" customFormat="1" spans="1:3">
      <c r="A1337" s="288">
        <v>2310301</v>
      </c>
      <c r="B1337" s="292" t="s">
        <v>1088</v>
      </c>
      <c r="C1337" s="306">
        <v>0</v>
      </c>
    </row>
    <row r="1338" s="171" customFormat="1" spans="1:3">
      <c r="A1338" s="288">
        <v>232</v>
      </c>
      <c r="B1338" s="289" t="s">
        <v>1089</v>
      </c>
      <c r="C1338" s="306">
        <f>C1339+C1340+C1341</f>
        <v>8712</v>
      </c>
    </row>
    <row r="1339" spans="1:3">
      <c r="A1339" s="288">
        <v>23201</v>
      </c>
      <c r="B1339" s="291" t="s">
        <v>1090</v>
      </c>
      <c r="C1339" s="290">
        <v>0</v>
      </c>
    </row>
    <row r="1340" spans="1:3">
      <c r="A1340" s="288">
        <v>23202</v>
      </c>
      <c r="B1340" s="291" t="s">
        <v>1091</v>
      </c>
      <c r="C1340" s="290">
        <v>0</v>
      </c>
    </row>
    <row r="1341" spans="1:3">
      <c r="A1341" s="288">
        <v>23203</v>
      </c>
      <c r="B1341" s="291" t="s">
        <v>1092</v>
      </c>
      <c r="C1341" s="290">
        <f>SUM(C1342:C1345)</f>
        <v>8712</v>
      </c>
    </row>
    <row r="1342" s="171" customFormat="1" spans="1:3">
      <c r="A1342" s="288">
        <v>2320301</v>
      </c>
      <c r="B1342" s="292" t="s">
        <v>1093</v>
      </c>
      <c r="C1342" s="306">
        <v>8712</v>
      </c>
    </row>
    <row r="1343" s="171" customFormat="1" ht="24" spans="1:3">
      <c r="A1343" s="288">
        <v>2320302</v>
      </c>
      <c r="B1343" s="292" t="s">
        <v>1094</v>
      </c>
      <c r="C1343" s="306" t="s">
        <v>52</v>
      </c>
    </row>
    <row r="1344" s="171" customFormat="1" ht="24" spans="1:3">
      <c r="A1344" s="288">
        <v>2320303</v>
      </c>
      <c r="B1344" s="292" t="s">
        <v>1095</v>
      </c>
      <c r="C1344" s="306" t="s">
        <v>52</v>
      </c>
    </row>
    <row r="1345" s="171" customFormat="1" ht="24" spans="1:3">
      <c r="A1345" s="288">
        <v>2320399</v>
      </c>
      <c r="B1345" s="292" t="s">
        <v>1096</v>
      </c>
      <c r="C1345" s="306" t="s">
        <v>52</v>
      </c>
    </row>
    <row r="1346" s="171" customFormat="1" spans="1:3">
      <c r="A1346" s="288">
        <v>233</v>
      </c>
      <c r="B1346" s="289" t="s">
        <v>1097</v>
      </c>
      <c r="C1346" s="306">
        <f>C1347+C1348+C1349</f>
        <v>70</v>
      </c>
    </row>
    <row r="1347" ht="24" spans="1:3">
      <c r="A1347" s="288">
        <v>23301</v>
      </c>
      <c r="B1347" s="291" t="s">
        <v>1098</v>
      </c>
      <c r="C1347" s="290">
        <v>0</v>
      </c>
    </row>
    <row r="1348" ht="24" spans="1:3">
      <c r="A1348" s="288">
        <v>23302</v>
      </c>
      <c r="B1348" s="291" t="s">
        <v>1099</v>
      </c>
      <c r="C1348" s="290">
        <v>0</v>
      </c>
    </row>
    <row r="1349" ht="24" spans="1:3">
      <c r="A1349" s="296">
        <v>23303</v>
      </c>
      <c r="B1349" s="302" t="s">
        <v>1100</v>
      </c>
      <c r="C1349" s="290">
        <f>C1350</f>
        <v>70</v>
      </c>
    </row>
    <row r="1350" s="171" customFormat="1" ht="24" spans="1:3">
      <c r="A1350" s="288">
        <v>2330301</v>
      </c>
      <c r="B1350" s="292" t="s">
        <v>1101</v>
      </c>
      <c r="C1350" s="306">
        <v>70</v>
      </c>
    </row>
    <row r="1351" spans="3:3">
      <c r="C1351" s="221"/>
    </row>
  </sheetData>
  <autoFilter ref="A4:C1350">
    <extLst/>
  </autoFilter>
  <mergeCells count="2">
    <mergeCell ref="A1:C1"/>
    <mergeCell ref="A4:B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1"/>
  <sheetViews>
    <sheetView topLeftCell="A19" workbookViewId="0">
      <selection activeCell="B10" sqref="B10"/>
    </sheetView>
  </sheetViews>
  <sheetFormatPr defaultColWidth="8.88888888888889" defaultRowHeight="14.4" outlineLevelCol="3"/>
  <cols>
    <col min="1" max="1" width="17.5555555555556" style="171" customWidth="1"/>
    <col min="2" max="2" width="34.2222222222222" style="171" customWidth="1"/>
    <col min="3" max="3" width="25" style="281" customWidth="1"/>
    <col min="4" max="16384" width="8.88888888888889" style="171"/>
  </cols>
  <sheetData>
    <row r="1" ht="24" spans="1:3">
      <c r="A1" s="212" t="s">
        <v>5</v>
      </c>
      <c r="B1" s="212"/>
      <c r="C1" s="60"/>
    </row>
    <row r="2" spans="3:3">
      <c r="C2" s="282" t="s">
        <v>57</v>
      </c>
    </row>
    <row r="3" ht="35" customHeight="1" spans="1:3">
      <c r="A3" s="283" t="s">
        <v>23</v>
      </c>
      <c r="B3" s="284" t="s">
        <v>58</v>
      </c>
      <c r="C3" s="285" t="s">
        <v>59</v>
      </c>
    </row>
    <row r="4" ht="15.6" spans="1:3">
      <c r="A4" s="286" t="s">
        <v>60</v>
      </c>
      <c r="B4" s="286"/>
      <c r="C4" s="287">
        <f>C5+C246+C286+C305+C395+C447+C503+C560+C688+C760+C839+C862+C974+C1038+C1102+C1122+C1152+C1162+C1207+C1230+C1274+C1330+C1331+C1335+C1338+C1346</f>
        <v>136207.488421</v>
      </c>
    </row>
    <row r="5" s="171" customFormat="1" spans="1:4">
      <c r="A5" s="288">
        <v>201</v>
      </c>
      <c r="B5" s="289" t="s">
        <v>61</v>
      </c>
      <c r="C5" s="290">
        <f>C6+C18+C27+C38+C49+C60+C71+C79+C88+C101+C110+C121+C133+C140+C148+C154+C161+C168+C175+C182+C189+C197+C203+C209+C216+C231+C234+C237+C243</f>
        <v>12528.631028</v>
      </c>
      <c r="D5" s="221">
        <v>1</v>
      </c>
    </row>
    <row r="6" spans="1:4">
      <c r="A6" s="288">
        <v>20101</v>
      </c>
      <c r="B6" s="291" t="s">
        <v>62</v>
      </c>
      <c r="C6" s="290">
        <f>SUM(C7:C17)</f>
        <v>909.1915</v>
      </c>
      <c r="D6" s="221">
        <v>2</v>
      </c>
    </row>
    <row r="7" s="171" customFormat="1" spans="1:3">
      <c r="A7" s="288">
        <v>2010101</v>
      </c>
      <c r="B7" s="292" t="s">
        <v>63</v>
      </c>
      <c r="C7" s="293">
        <v>909.1915</v>
      </c>
    </row>
    <row r="8" s="171" customFormat="1" spans="1:3">
      <c r="A8" s="288">
        <v>2010102</v>
      </c>
      <c r="B8" s="292" t="s">
        <v>64</v>
      </c>
      <c r="C8" s="290"/>
    </row>
    <row r="9" s="171" customFormat="1" spans="1:3">
      <c r="A9" s="288">
        <v>2010103</v>
      </c>
      <c r="B9" s="292" t="s">
        <v>65</v>
      </c>
      <c r="C9" s="290"/>
    </row>
    <row r="10" s="171" customFormat="1" spans="1:3">
      <c r="A10" s="288">
        <v>2010104</v>
      </c>
      <c r="B10" s="292" t="s">
        <v>66</v>
      </c>
      <c r="C10" s="290"/>
    </row>
    <row r="11" s="171" customFormat="1" spans="1:3">
      <c r="A11" s="288">
        <v>2010105</v>
      </c>
      <c r="B11" s="292" t="s">
        <v>67</v>
      </c>
      <c r="C11" s="290"/>
    </row>
    <row r="12" s="171" customFormat="1" spans="1:3">
      <c r="A12" s="288">
        <v>2010106</v>
      </c>
      <c r="B12" s="292" t="s">
        <v>68</v>
      </c>
      <c r="C12" s="290"/>
    </row>
    <row r="13" s="171" customFormat="1" spans="1:3">
      <c r="A13" s="288">
        <v>2010107</v>
      </c>
      <c r="B13" s="292" t="s">
        <v>69</v>
      </c>
      <c r="C13" s="290"/>
    </row>
    <row r="14" s="171" customFormat="1" spans="1:3">
      <c r="A14" s="288">
        <v>2010108</v>
      </c>
      <c r="B14" s="292" t="s">
        <v>70</v>
      </c>
      <c r="C14" s="290"/>
    </row>
    <row r="15" s="171" customFormat="1" spans="1:3">
      <c r="A15" s="288">
        <v>2010109</v>
      </c>
      <c r="B15" s="292" t="s">
        <v>71</v>
      </c>
      <c r="C15" s="290"/>
    </row>
    <row r="16" s="171" customFormat="1" spans="1:3">
      <c r="A16" s="288">
        <v>2010150</v>
      </c>
      <c r="B16" s="292" t="s">
        <v>72</v>
      </c>
      <c r="C16" s="290"/>
    </row>
    <row r="17" s="171" customFormat="1" spans="1:3">
      <c r="A17" s="288">
        <v>2010199</v>
      </c>
      <c r="B17" s="292" t="s">
        <v>73</v>
      </c>
      <c r="C17" s="290"/>
    </row>
    <row r="18" spans="1:4">
      <c r="A18" s="288">
        <v>20102</v>
      </c>
      <c r="B18" s="291" t="s">
        <v>74</v>
      </c>
      <c r="C18" s="290">
        <f>SUM(C19:C26)</f>
        <v>659.0206</v>
      </c>
      <c r="D18" s="221">
        <v>2</v>
      </c>
    </row>
    <row r="19" s="171" customFormat="1" spans="1:3">
      <c r="A19" s="288">
        <v>2010201</v>
      </c>
      <c r="B19" s="292" t="s">
        <v>63</v>
      </c>
      <c r="C19" s="293">
        <v>659.0206</v>
      </c>
    </row>
    <row r="20" s="171" customFormat="1" spans="1:3">
      <c r="A20" s="288">
        <v>2010202</v>
      </c>
      <c r="B20" s="292" t="s">
        <v>64</v>
      </c>
      <c r="C20" s="290"/>
    </row>
    <row r="21" s="171" customFormat="1" spans="1:3">
      <c r="A21" s="288">
        <v>2010203</v>
      </c>
      <c r="B21" s="292" t="s">
        <v>65</v>
      </c>
      <c r="C21" s="290"/>
    </row>
    <row r="22" s="171" customFormat="1" spans="1:3">
      <c r="A22" s="288">
        <v>2010204</v>
      </c>
      <c r="B22" s="292" t="s">
        <v>75</v>
      </c>
      <c r="C22" s="290"/>
    </row>
    <row r="23" s="171" customFormat="1" spans="1:3">
      <c r="A23" s="288">
        <v>2010205</v>
      </c>
      <c r="B23" s="292" t="s">
        <v>76</v>
      </c>
      <c r="C23" s="290"/>
    </row>
    <row r="24" s="171" customFormat="1" spans="1:3">
      <c r="A24" s="288">
        <v>2010206</v>
      </c>
      <c r="B24" s="292" t="s">
        <v>77</v>
      </c>
      <c r="C24" s="290"/>
    </row>
    <row r="25" s="171" customFormat="1" spans="1:3">
      <c r="A25" s="288">
        <v>2010250</v>
      </c>
      <c r="B25" s="292" t="s">
        <v>72</v>
      </c>
      <c r="C25" s="290"/>
    </row>
    <row r="26" s="171" customFormat="1" spans="1:3">
      <c r="A26" s="288">
        <v>2010299</v>
      </c>
      <c r="B26" s="292" t="s">
        <v>78</v>
      </c>
      <c r="C26" s="290"/>
    </row>
    <row r="27" spans="1:4">
      <c r="A27" s="288">
        <v>20103</v>
      </c>
      <c r="B27" s="291" t="s">
        <v>79</v>
      </c>
      <c r="C27" s="290">
        <f>SUM(C28:C37)</f>
        <v>2151.7516</v>
      </c>
      <c r="D27" s="221">
        <v>2</v>
      </c>
    </row>
    <row r="28" s="171" customFormat="1" spans="1:3">
      <c r="A28" s="288">
        <v>2010301</v>
      </c>
      <c r="B28" s="292" t="s">
        <v>63</v>
      </c>
      <c r="C28" s="293">
        <v>2011.7294</v>
      </c>
    </row>
    <row r="29" s="171" customFormat="1" spans="1:3">
      <c r="A29" s="288">
        <v>2010302</v>
      </c>
      <c r="B29" s="292" t="s">
        <v>64</v>
      </c>
      <c r="C29" s="290"/>
    </row>
    <row r="30" s="171" customFormat="1" spans="1:3">
      <c r="A30" s="288">
        <v>2010303</v>
      </c>
      <c r="B30" s="292" t="s">
        <v>65</v>
      </c>
      <c r="C30" s="290"/>
    </row>
    <row r="31" s="171" customFormat="1" spans="1:3">
      <c r="A31" s="288">
        <v>2010304</v>
      </c>
      <c r="B31" s="292" t="s">
        <v>80</v>
      </c>
      <c r="C31" s="290"/>
    </row>
    <row r="32" s="171" customFormat="1" spans="1:3">
      <c r="A32" s="288">
        <v>2010305</v>
      </c>
      <c r="B32" s="292" t="s">
        <v>81</v>
      </c>
      <c r="C32" s="290"/>
    </row>
    <row r="33" s="171" customFormat="1" spans="1:3">
      <c r="A33" s="288">
        <v>2010306</v>
      </c>
      <c r="B33" s="292" t="s">
        <v>82</v>
      </c>
      <c r="C33" s="290"/>
    </row>
    <row r="34" s="171" customFormat="1" spans="1:3">
      <c r="A34" s="288">
        <v>2010308</v>
      </c>
      <c r="B34" s="292" t="s">
        <v>83</v>
      </c>
      <c r="C34" s="290"/>
    </row>
    <row r="35" s="171" customFormat="1" spans="1:3">
      <c r="A35" s="288">
        <v>2010309</v>
      </c>
      <c r="B35" s="292" t="s">
        <v>84</v>
      </c>
      <c r="C35" s="290"/>
    </row>
    <row r="36" s="171" customFormat="1" spans="1:3">
      <c r="A36" s="288">
        <v>2010350</v>
      </c>
      <c r="B36" s="292" t="s">
        <v>72</v>
      </c>
      <c r="C36" s="290">
        <v>140.0222</v>
      </c>
    </row>
    <row r="37" s="171" customFormat="1" ht="24" spans="1:3">
      <c r="A37" s="288">
        <v>2010399</v>
      </c>
      <c r="B37" s="292" t="s">
        <v>85</v>
      </c>
      <c r="C37" s="290"/>
    </row>
    <row r="38" spans="1:4">
      <c r="A38" s="288">
        <v>20104</v>
      </c>
      <c r="B38" s="291" t="s">
        <v>86</v>
      </c>
      <c r="C38" s="290">
        <f>SUM(C39:C48)</f>
        <v>544.65335</v>
      </c>
      <c r="D38" s="221">
        <v>2</v>
      </c>
    </row>
    <row r="39" s="171" customFormat="1" spans="1:3">
      <c r="A39" s="288">
        <v>2010401</v>
      </c>
      <c r="B39" s="292" t="s">
        <v>63</v>
      </c>
      <c r="C39" s="290">
        <v>524.65335</v>
      </c>
    </row>
    <row r="40" s="171" customFormat="1" spans="1:3">
      <c r="A40" s="288">
        <v>2010402</v>
      </c>
      <c r="B40" s="292" t="s">
        <v>64</v>
      </c>
      <c r="C40" s="290"/>
    </row>
    <row r="41" s="171" customFormat="1" spans="1:3">
      <c r="A41" s="288">
        <v>2010403</v>
      </c>
      <c r="B41" s="292" t="s">
        <v>65</v>
      </c>
      <c r="C41" s="290"/>
    </row>
    <row r="42" s="171" customFormat="1" spans="1:3">
      <c r="A42" s="288">
        <v>2010404</v>
      </c>
      <c r="B42" s="292" t="s">
        <v>87</v>
      </c>
      <c r="C42" s="290"/>
    </row>
    <row r="43" s="171" customFormat="1" spans="1:3">
      <c r="A43" s="288">
        <v>2010405</v>
      </c>
      <c r="B43" s="292" t="s">
        <v>88</v>
      </c>
      <c r="C43" s="290"/>
    </row>
    <row r="44" s="171" customFormat="1" spans="1:3">
      <c r="A44" s="288">
        <v>2010406</v>
      </c>
      <c r="B44" s="292" t="s">
        <v>89</v>
      </c>
      <c r="C44" s="290"/>
    </row>
    <row r="45" s="171" customFormat="1" spans="1:3">
      <c r="A45" s="288">
        <v>2010407</v>
      </c>
      <c r="B45" s="292" t="s">
        <v>90</v>
      </c>
      <c r="C45" s="290"/>
    </row>
    <row r="46" s="171" customFormat="1" spans="1:3">
      <c r="A46" s="288">
        <v>2010408</v>
      </c>
      <c r="B46" s="292" t="s">
        <v>91</v>
      </c>
      <c r="C46" s="290"/>
    </row>
    <row r="47" s="171" customFormat="1" spans="1:3">
      <c r="A47" s="288">
        <v>2010450</v>
      </c>
      <c r="B47" s="292" t="s">
        <v>72</v>
      </c>
      <c r="C47" s="290"/>
    </row>
    <row r="48" s="171" customFormat="1" spans="1:3">
      <c r="A48" s="288">
        <v>2010499</v>
      </c>
      <c r="B48" s="292" t="s">
        <v>92</v>
      </c>
      <c r="C48" s="290">
        <v>20</v>
      </c>
    </row>
    <row r="49" spans="1:4">
      <c r="A49" s="288">
        <v>20105</v>
      </c>
      <c r="B49" s="291" t="s">
        <v>93</v>
      </c>
      <c r="C49" s="290">
        <f>SUM(C50:C59)</f>
        <v>422.7984</v>
      </c>
      <c r="D49" s="221">
        <v>2</v>
      </c>
    </row>
    <row r="50" s="171" customFormat="1" spans="1:3">
      <c r="A50" s="288">
        <v>2010501</v>
      </c>
      <c r="B50" s="292" t="s">
        <v>63</v>
      </c>
      <c r="C50" s="290">
        <v>422.7984</v>
      </c>
    </row>
    <row r="51" s="171" customFormat="1" spans="1:3">
      <c r="A51" s="288">
        <v>2010502</v>
      </c>
      <c r="B51" s="292" t="s">
        <v>64</v>
      </c>
      <c r="C51" s="290"/>
    </row>
    <row r="52" s="171" customFormat="1" spans="1:3">
      <c r="A52" s="288">
        <v>2010503</v>
      </c>
      <c r="B52" s="292" t="s">
        <v>65</v>
      </c>
      <c r="C52" s="290"/>
    </row>
    <row r="53" s="171" customFormat="1" spans="1:3">
      <c r="A53" s="288">
        <v>2010504</v>
      </c>
      <c r="B53" s="292" t="s">
        <v>94</v>
      </c>
      <c r="C53" s="290"/>
    </row>
    <row r="54" s="171" customFormat="1" spans="1:3">
      <c r="A54" s="288">
        <v>2010505</v>
      </c>
      <c r="B54" s="292" t="s">
        <v>95</v>
      </c>
      <c r="C54" s="290"/>
    </row>
    <row r="55" s="171" customFormat="1" spans="1:3">
      <c r="A55" s="288">
        <v>2010506</v>
      </c>
      <c r="B55" s="292" t="s">
        <v>96</v>
      </c>
      <c r="C55" s="290"/>
    </row>
    <row r="56" s="171" customFormat="1" spans="1:3">
      <c r="A56" s="288">
        <v>2010507</v>
      </c>
      <c r="B56" s="292" t="s">
        <v>97</v>
      </c>
      <c r="C56" s="290"/>
    </row>
    <row r="57" s="171" customFormat="1" spans="1:3">
      <c r="A57" s="288">
        <v>2010508</v>
      </c>
      <c r="B57" s="292" t="s">
        <v>98</v>
      </c>
      <c r="C57" s="290"/>
    </row>
    <row r="58" s="171" customFormat="1" spans="1:3">
      <c r="A58" s="288">
        <v>2010550</v>
      </c>
      <c r="B58" s="292" t="s">
        <v>72</v>
      </c>
      <c r="C58" s="290"/>
    </row>
    <row r="59" s="171" customFormat="1" spans="1:3">
      <c r="A59" s="288">
        <v>2010599</v>
      </c>
      <c r="B59" s="292" t="s">
        <v>99</v>
      </c>
      <c r="C59" s="290"/>
    </row>
    <row r="60" spans="1:4">
      <c r="A60" s="288">
        <v>20106</v>
      </c>
      <c r="B60" s="291" t="s">
        <v>100</v>
      </c>
      <c r="C60" s="290">
        <f>SUM(C61:C70)</f>
        <v>864.3198</v>
      </c>
      <c r="D60" s="221">
        <v>2</v>
      </c>
    </row>
    <row r="61" s="171" customFormat="1" spans="1:3">
      <c r="A61" s="288">
        <v>2010601</v>
      </c>
      <c r="B61" s="292" t="s">
        <v>63</v>
      </c>
      <c r="C61" s="290">
        <v>864.3198</v>
      </c>
    </row>
    <row r="62" s="171" customFormat="1" spans="1:3">
      <c r="A62" s="288">
        <v>2010602</v>
      </c>
      <c r="B62" s="292" t="s">
        <v>64</v>
      </c>
      <c r="C62" s="290"/>
    </row>
    <row r="63" s="171" customFormat="1" spans="1:3">
      <c r="A63" s="288">
        <v>2010603</v>
      </c>
      <c r="B63" s="292" t="s">
        <v>65</v>
      </c>
      <c r="C63" s="290"/>
    </row>
    <row r="64" s="171" customFormat="1" spans="1:3">
      <c r="A64" s="288">
        <v>2010604</v>
      </c>
      <c r="B64" s="292" t="s">
        <v>101</v>
      </c>
      <c r="C64" s="290"/>
    </row>
    <row r="65" s="171" customFormat="1" spans="1:3">
      <c r="A65" s="288">
        <v>2010605</v>
      </c>
      <c r="B65" s="292" t="s">
        <v>102</v>
      </c>
      <c r="C65" s="290"/>
    </row>
    <row r="66" s="171" customFormat="1" spans="1:3">
      <c r="A66" s="288">
        <v>2010606</v>
      </c>
      <c r="B66" s="292" t="s">
        <v>103</v>
      </c>
      <c r="C66" s="290"/>
    </row>
    <row r="67" s="171" customFormat="1" spans="1:3">
      <c r="A67" s="288">
        <v>2010607</v>
      </c>
      <c r="B67" s="292" t="s">
        <v>104</v>
      </c>
      <c r="C67" s="290"/>
    </row>
    <row r="68" s="171" customFormat="1" spans="1:3">
      <c r="A68" s="288">
        <v>2010608</v>
      </c>
      <c r="B68" s="292" t="s">
        <v>105</v>
      </c>
      <c r="C68" s="290"/>
    </row>
    <row r="69" s="171" customFormat="1" spans="1:3">
      <c r="A69" s="288">
        <v>2010650</v>
      </c>
      <c r="B69" s="292" t="s">
        <v>72</v>
      </c>
      <c r="C69" s="290"/>
    </row>
    <row r="70" s="171" customFormat="1" spans="1:3">
      <c r="A70" s="288">
        <v>2010699</v>
      </c>
      <c r="B70" s="292" t="s">
        <v>106</v>
      </c>
      <c r="C70" s="290"/>
    </row>
    <row r="71" spans="1:4">
      <c r="A71" s="288">
        <v>20107</v>
      </c>
      <c r="B71" s="291" t="s">
        <v>107</v>
      </c>
      <c r="C71" s="290">
        <f>SUM(C72:C78)</f>
        <v>320</v>
      </c>
      <c r="D71" s="221">
        <v>2</v>
      </c>
    </row>
    <row r="72" s="171" customFormat="1" spans="1:3">
      <c r="A72" s="288">
        <v>2010701</v>
      </c>
      <c r="B72" s="292" t="s">
        <v>63</v>
      </c>
      <c r="C72" s="290">
        <v>199</v>
      </c>
    </row>
    <row r="73" s="171" customFormat="1" spans="1:3">
      <c r="A73" s="288">
        <v>2010702</v>
      </c>
      <c r="B73" s="292" t="s">
        <v>64</v>
      </c>
      <c r="C73" s="290">
        <v>121</v>
      </c>
    </row>
    <row r="74" s="171" customFormat="1" spans="1:3">
      <c r="A74" s="288">
        <v>2010703</v>
      </c>
      <c r="B74" s="292" t="s">
        <v>65</v>
      </c>
      <c r="C74" s="290"/>
    </row>
    <row r="75" s="171" customFormat="1" spans="1:3">
      <c r="A75" s="288">
        <v>2010709</v>
      </c>
      <c r="B75" s="292" t="s">
        <v>104</v>
      </c>
      <c r="C75" s="290"/>
    </row>
    <row r="76" s="171" customFormat="1" spans="1:3">
      <c r="A76" s="288">
        <v>2010710</v>
      </c>
      <c r="B76" s="292" t="s">
        <v>108</v>
      </c>
      <c r="C76" s="290"/>
    </row>
    <row r="77" s="171" customFormat="1" spans="1:3">
      <c r="A77" s="288">
        <v>2010750</v>
      </c>
      <c r="B77" s="292" t="s">
        <v>72</v>
      </c>
      <c r="C77" s="290"/>
    </row>
    <row r="78" s="171" customFormat="1" spans="1:3">
      <c r="A78" s="288">
        <v>2010799</v>
      </c>
      <c r="B78" s="292" t="s">
        <v>109</v>
      </c>
      <c r="C78" s="290"/>
    </row>
    <row r="79" spans="1:4">
      <c r="A79" s="288">
        <v>20108</v>
      </c>
      <c r="B79" s="291" t="s">
        <v>110</v>
      </c>
      <c r="C79" s="290">
        <v>0</v>
      </c>
      <c r="D79" s="221">
        <v>2</v>
      </c>
    </row>
    <row r="80" s="171" customFormat="1" spans="1:3">
      <c r="A80" s="288">
        <v>2010801</v>
      </c>
      <c r="B80" s="292" t="s">
        <v>63</v>
      </c>
      <c r="C80" s="290"/>
    </row>
    <row r="81" s="171" customFormat="1" spans="1:3">
      <c r="A81" s="288">
        <v>2010802</v>
      </c>
      <c r="B81" s="292" t="s">
        <v>64</v>
      </c>
      <c r="C81" s="290"/>
    </row>
    <row r="82" s="171" customFormat="1" spans="1:3">
      <c r="A82" s="288">
        <v>2010803</v>
      </c>
      <c r="B82" s="292" t="s">
        <v>65</v>
      </c>
      <c r="C82" s="290"/>
    </row>
    <row r="83" s="171" customFormat="1" spans="1:3">
      <c r="A83" s="288">
        <v>2010804</v>
      </c>
      <c r="B83" s="292" t="s">
        <v>111</v>
      </c>
      <c r="C83" s="290"/>
    </row>
    <row r="84" s="171" customFormat="1" spans="1:3">
      <c r="A84" s="288">
        <v>2010805</v>
      </c>
      <c r="B84" s="292" t="s">
        <v>112</v>
      </c>
      <c r="C84" s="290"/>
    </row>
    <row r="85" s="171" customFormat="1" spans="1:3">
      <c r="A85" s="288">
        <v>2010806</v>
      </c>
      <c r="B85" s="292" t="s">
        <v>104</v>
      </c>
      <c r="C85" s="290"/>
    </row>
    <row r="86" s="171" customFormat="1" spans="1:3">
      <c r="A86" s="288">
        <v>2010850</v>
      </c>
      <c r="B86" s="292" t="s">
        <v>72</v>
      </c>
      <c r="C86" s="290"/>
    </row>
    <row r="87" s="171" customFormat="1" spans="1:3">
      <c r="A87" s="288">
        <v>2010899</v>
      </c>
      <c r="B87" s="292" t="s">
        <v>113</v>
      </c>
      <c r="C87" s="290"/>
    </row>
    <row r="88" spans="1:4">
      <c r="A88" s="288">
        <v>20109</v>
      </c>
      <c r="B88" s="291" t="s">
        <v>114</v>
      </c>
      <c r="C88" s="290">
        <f>SUM(C89:C100)</f>
        <v>0</v>
      </c>
      <c r="D88" s="221">
        <v>2</v>
      </c>
    </row>
    <row r="89" s="171" customFormat="1" spans="1:3">
      <c r="A89" s="288">
        <v>2010901</v>
      </c>
      <c r="B89" s="292" t="s">
        <v>63</v>
      </c>
      <c r="C89" s="290"/>
    </row>
    <row r="90" s="171" customFormat="1" spans="1:3">
      <c r="A90" s="288">
        <v>2010902</v>
      </c>
      <c r="B90" s="292" t="s">
        <v>64</v>
      </c>
      <c r="C90" s="290"/>
    </row>
    <row r="91" s="171" customFormat="1" spans="1:3">
      <c r="A91" s="288">
        <v>2010903</v>
      </c>
      <c r="B91" s="292" t="s">
        <v>65</v>
      </c>
      <c r="C91" s="290"/>
    </row>
    <row r="92" s="171" customFormat="1" spans="1:3">
      <c r="A92" s="288">
        <v>2010905</v>
      </c>
      <c r="B92" s="292" t="s">
        <v>115</v>
      </c>
      <c r="C92" s="290"/>
    </row>
    <row r="93" s="171" customFormat="1" spans="1:3">
      <c r="A93" s="288">
        <v>2010907</v>
      </c>
      <c r="B93" s="292" t="s">
        <v>116</v>
      </c>
      <c r="C93" s="290"/>
    </row>
    <row r="94" s="171" customFormat="1" spans="1:3">
      <c r="A94" s="288">
        <v>2010908</v>
      </c>
      <c r="B94" s="292" t="s">
        <v>104</v>
      </c>
      <c r="C94" s="290"/>
    </row>
    <row r="95" s="171" customFormat="1" spans="1:3">
      <c r="A95" s="288">
        <v>2010909</v>
      </c>
      <c r="B95" s="292" t="s">
        <v>117</v>
      </c>
      <c r="C95" s="290"/>
    </row>
    <row r="96" s="171" customFormat="1" spans="1:3">
      <c r="A96" s="288">
        <v>2010910</v>
      </c>
      <c r="B96" s="292" t="s">
        <v>118</v>
      </c>
      <c r="C96" s="290"/>
    </row>
    <row r="97" s="171" customFormat="1" spans="1:3">
      <c r="A97" s="288">
        <v>2010911</v>
      </c>
      <c r="B97" s="292" t="s">
        <v>119</v>
      </c>
      <c r="C97" s="290"/>
    </row>
    <row r="98" s="171" customFormat="1" spans="1:3">
      <c r="A98" s="288">
        <v>2010912</v>
      </c>
      <c r="B98" s="292" t="s">
        <v>120</v>
      </c>
      <c r="C98" s="290"/>
    </row>
    <row r="99" s="171" customFormat="1" spans="1:3">
      <c r="A99" s="288">
        <v>2010950</v>
      </c>
      <c r="B99" s="292" t="s">
        <v>72</v>
      </c>
      <c r="C99" s="290"/>
    </row>
    <row r="100" s="171" customFormat="1" spans="1:3">
      <c r="A100" s="288">
        <v>2010999</v>
      </c>
      <c r="B100" s="292" t="s">
        <v>121</v>
      </c>
      <c r="C100" s="290"/>
    </row>
    <row r="101" spans="1:4">
      <c r="A101" s="288">
        <v>20111</v>
      </c>
      <c r="B101" s="291" t="s">
        <v>122</v>
      </c>
      <c r="C101" s="290">
        <f>SUM(C102:C109)</f>
        <v>1174.53845</v>
      </c>
      <c r="D101" s="221">
        <v>2</v>
      </c>
    </row>
    <row r="102" s="171" customFormat="1" spans="1:3">
      <c r="A102" s="288">
        <v>2011101</v>
      </c>
      <c r="B102" s="292" t="s">
        <v>63</v>
      </c>
      <c r="C102" s="290">
        <v>1174.53845</v>
      </c>
    </row>
    <row r="103" s="171" customFormat="1" spans="1:3">
      <c r="A103" s="288">
        <v>2011102</v>
      </c>
      <c r="B103" s="292" t="s">
        <v>64</v>
      </c>
      <c r="C103" s="290"/>
    </row>
    <row r="104" s="171" customFormat="1" spans="1:3">
      <c r="A104" s="288">
        <v>2011103</v>
      </c>
      <c r="B104" s="292" t="s">
        <v>65</v>
      </c>
      <c r="C104" s="290"/>
    </row>
    <row r="105" s="171" customFormat="1" spans="1:3">
      <c r="A105" s="288">
        <v>2011104</v>
      </c>
      <c r="B105" s="292" t="s">
        <v>123</v>
      </c>
      <c r="C105" s="290"/>
    </row>
    <row r="106" s="171" customFormat="1" spans="1:3">
      <c r="A106" s="288">
        <v>2011105</v>
      </c>
      <c r="B106" s="292" t="s">
        <v>124</v>
      </c>
      <c r="C106" s="290"/>
    </row>
    <row r="107" s="171" customFormat="1" spans="1:3">
      <c r="A107" s="288">
        <v>2011106</v>
      </c>
      <c r="B107" s="292" t="s">
        <v>125</v>
      </c>
      <c r="C107" s="290"/>
    </row>
    <row r="108" s="171" customFormat="1" spans="1:3">
      <c r="A108" s="288">
        <v>2011150</v>
      </c>
      <c r="B108" s="292" t="s">
        <v>72</v>
      </c>
      <c r="C108" s="290"/>
    </row>
    <row r="109" s="171" customFormat="1" spans="1:3">
      <c r="A109" s="288">
        <v>2011199</v>
      </c>
      <c r="B109" s="292" t="s">
        <v>126</v>
      </c>
      <c r="C109" s="290"/>
    </row>
    <row r="110" spans="1:4">
      <c r="A110" s="288">
        <v>20113</v>
      </c>
      <c r="B110" s="291" t="s">
        <v>127</v>
      </c>
      <c r="C110" s="290">
        <f>SUM(C111:C120)</f>
        <v>888.087178</v>
      </c>
      <c r="D110" s="221">
        <v>2</v>
      </c>
    </row>
    <row r="111" s="171" customFormat="1" spans="1:3">
      <c r="A111" s="288">
        <v>2011301</v>
      </c>
      <c r="B111" s="292" t="s">
        <v>63</v>
      </c>
      <c r="C111" s="290">
        <v>888.087178</v>
      </c>
    </row>
    <row r="112" s="171" customFormat="1" spans="1:3">
      <c r="A112" s="288">
        <v>2011302</v>
      </c>
      <c r="B112" s="292" t="s">
        <v>64</v>
      </c>
      <c r="C112" s="290"/>
    </row>
    <row r="113" s="171" customFormat="1" spans="1:3">
      <c r="A113" s="288">
        <v>2011303</v>
      </c>
      <c r="B113" s="292" t="s">
        <v>65</v>
      </c>
      <c r="C113" s="290"/>
    </row>
    <row r="114" s="171" customFormat="1" spans="1:3">
      <c r="A114" s="288">
        <v>2011304</v>
      </c>
      <c r="B114" s="292" t="s">
        <v>128</v>
      </c>
      <c r="C114" s="290"/>
    </row>
    <row r="115" s="171" customFormat="1" spans="1:3">
      <c r="A115" s="288">
        <v>2011305</v>
      </c>
      <c r="B115" s="292" t="s">
        <v>129</v>
      </c>
      <c r="C115" s="290"/>
    </row>
    <row r="116" s="171" customFormat="1" spans="1:3">
      <c r="A116" s="288">
        <v>2011306</v>
      </c>
      <c r="B116" s="292" t="s">
        <v>130</v>
      </c>
      <c r="C116" s="290"/>
    </row>
    <row r="117" s="171" customFormat="1" spans="1:3">
      <c r="A117" s="288">
        <v>2011307</v>
      </c>
      <c r="B117" s="292" t="s">
        <v>131</v>
      </c>
      <c r="C117" s="290"/>
    </row>
    <row r="118" s="171" customFormat="1" spans="1:3">
      <c r="A118" s="288">
        <v>2011308</v>
      </c>
      <c r="B118" s="292" t="s">
        <v>132</v>
      </c>
      <c r="C118" s="290"/>
    </row>
    <row r="119" s="171" customFormat="1" spans="1:3">
      <c r="A119" s="288">
        <v>2011350</v>
      </c>
      <c r="B119" s="292" t="s">
        <v>72</v>
      </c>
      <c r="C119" s="290"/>
    </row>
    <row r="120" s="171" customFormat="1" spans="1:3">
      <c r="A120" s="288">
        <v>2011399</v>
      </c>
      <c r="B120" s="292" t="s">
        <v>133</v>
      </c>
      <c r="C120" s="290"/>
    </row>
    <row r="121" spans="1:4">
      <c r="A121" s="288">
        <v>20114</v>
      </c>
      <c r="B121" s="291" t="s">
        <v>134</v>
      </c>
      <c r="C121" s="290">
        <v>0</v>
      </c>
      <c r="D121" s="221">
        <v>2</v>
      </c>
    </row>
    <row r="122" s="171" customFormat="1" spans="1:3">
      <c r="A122" s="288">
        <v>2011401</v>
      </c>
      <c r="B122" s="292" t="s">
        <v>63</v>
      </c>
      <c r="C122" s="290"/>
    </row>
    <row r="123" s="171" customFormat="1" spans="1:3">
      <c r="A123" s="288">
        <v>2011402</v>
      </c>
      <c r="B123" s="292" t="s">
        <v>64</v>
      </c>
      <c r="C123" s="290"/>
    </row>
    <row r="124" s="171" customFormat="1" spans="1:3">
      <c r="A124" s="288">
        <v>2011403</v>
      </c>
      <c r="B124" s="292" t="s">
        <v>65</v>
      </c>
      <c r="C124" s="290"/>
    </row>
    <row r="125" s="171" customFormat="1" spans="1:3">
      <c r="A125" s="288">
        <v>2011404</v>
      </c>
      <c r="B125" s="292" t="s">
        <v>135</v>
      </c>
      <c r="C125" s="290"/>
    </row>
    <row r="126" s="171" customFormat="1" spans="1:3">
      <c r="A126" s="288">
        <v>2011405</v>
      </c>
      <c r="B126" s="292" t="s">
        <v>136</v>
      </c>
      <c r="C126" s="290"/>
    </row>
    <row r="127" s="171" customFormat="1" spans="1:3">
      <c r="A127" s="288">
        <v>2011408</v>
      </c>
      <c r="B127" s="292" t="s">
        <v>137</v>
      </c>
      <c r="C127" s="290"/>
    </row>
    <row r="128" s="171" customFormat="1" spans="1:3">
      <c r="A128" s="288">
        <v>2011409</v>
      </c>
      <c r="B128" s="292" t="s">
        <v>138</v>
      </c>
      <c r="C128" s="290"/>
    </row>
    <row r="129" s="171" customFormat="1" spans="1:3">
      <c r="A129" s="288">
        <v>2011410</v>
      </c>
      <c r="B129" s="292" t="s">
        <v>139</v>
      </c>
      <c r="C129" s="290"/>
    </row>
    <row r="130" s="171" customFormat="1" spans="1:3">
      <c r="A130" s="288">
        <v>2011411</v>
      </c>
      <c r="B130" s="292" t="s">
        <v>140</v>
      </c>
      <c r="C130" s="290"/>
    </row>
    <row r="131" s="171" customFormat="1" spans="1:3">
      <c r="A131" s="288">
        <v>2011450</v>
      </c>
      <c r="B131" s="292" t="s">
        <v>72</v>
      </c>
      <c r="C131" s="290"/>
    </row>
    <row r="132" s="171" customFormat="1" spans="1:3">
      <c r="A132" s="288">
        <v>2011499</v>
      </c>
      <c r="B132" s="292" t="s">
        <v>141</v>
      </c>
      <c r="C132" s="290"/>
    </row>
    <row r="133" spans="1:4">
      <c r="A133" s="288">
        <v>20123</v>
      </c>
      <c r="B133" s="291" t="s">
        <v>142</v>
      </c>
      <c r="C133" s="290">
        <f>SUM(C134:C139)</f>
        <v>203.5941</v>
      </c>
      <c r="D133" s="221">
        <v>2</v>
      </c>
    </row>
    <row r="134" s="171" customFormat="1" spans="1:3">
      <c r="A134" s="288">
        <v>2012301</v>
      </c>
      <c r="B134" s="292" t="s">
        <v>63</v>
      </c>
      <c r="C134" s="294">
        <f>187.5941+5</f>
        <v>192.5941</v>
      </c>
    </row>
    <row r="135" s="171" customFormat="1" spans="1:3">
      <c r="A135" s="288">
        <v>2012302</v>
      </c>
      <c r="B135" s="292" t="s">
        <v>64</v>
      </c>
      <c r="C135" s="290"/>
    </row>
    <row r="136" s="171" customFormat="1" spans="1:3">
      <c r="A136" s="288">
        <v>2012303</v>
      </c>
      <c r="B136" s="292" t="s">
        <v>65</v>
      </c>
      <c r="C136" s="290"/>
    </row>
    <row r="137" s="171" customFormat="1" spans="1:3">
      <c r="A137" s="288">
        <v>2012304</v>
      </c>
      <c r="B137" s="292" t="s">
        <v>143</v>
      </c>
      <c r="C137" s="290"/>
    </row>
    <row r="138" s="171" customFormat="1" spans="1:3">
      <c r="A138" s="288">
        <v>2012350</v>
      </c>
      <c r="B138" s="292" t="s">
        <v>72</v>
      </c>
      <c r="C138" s="290"/>
    </row>
    <row r="139" s="171" customFormat="1" spans="1:3">
      <c r="A139" s="288">
        <v>2012399</v>
      </c>
      <c r="B139" s="292" t="s">
        <v>144</v>
      </c>
      <c r="C139" s="294">
        <v>11</v>
      </c>
    </row>
    <row r="140" spans="1:4">
      <c r="A140" s="288">
        <v>20125</v>
      </c>
      <c r="B140" s="291" t="s">
        <v>145</v>
      </c>
      <c r="C140" s="290">
        <v>0</v>
      </c>
      <c r="D140" s="221">
        <v>2</v>
      </c>
    </row>
    <row r="141" s="171" customFormat="1" spans="1:3">
      <c r="A141" s="288">
        <v>2012501</v>
      </c>
      <c r="B141" s="292" t="s">
        <v>63</v>
      </c>
      <c r="C141" s="290"/>
    </row>
    <row r="142" s="171" customFormat="1" spans="1:3">
      <c r="A142" s="288">
        <v>2012502</v>
      </c>
      <c r="B142" s="292" t="s">
        <v>64</v>
      </c>
      <c r="C142" s="290"/>
    </row>
    <row r="143" s="171" customFormat="1" spans="1:3">
      <c r="A143" s="288">
        <v>2012503</v>
      </c>
      <c r="B143" s="292" t="s">
        <v>65</v>
      </c>
      <c r="C143" s="290"/>
    </row>
    <row r="144" s="171" customFormat="1" spans="1:3">
      <c r="A144" s="288">
        <v>2012504</v>
      </c>
      <c r="B144" s="292" t="s">
        <v>146</v>
      </c>
      <c r="C144" s="290"/>
    </row>
    <row r="145" s="171" customFormat="1" spans="1:3">
      <c r="A145" s="288">
        <v>2012505</v>
      </c>
      <c r="B145" s="292" t="s">
        <v>147</v>
      </c>
      <c r="C145" s="290"/>
    </row>
    <row r="146" s="171" customFormat="1" spans="1:3">
      <c r="A146" s="288">
        <v>2012550</v>
      </c>
      <c r="B146" s="292" t="s">
        <v>72</v>
      </c>
      <c r="C146" s="290"/>
    </row>
    <row r="147" s="171" customFormat="1" spans="1:3">
      <c r="A147" s="288">
        <v>2012599</v>
      </c>
      <c r="B147" s="292" t="s">
        <v>148</v>
      </c>
      <c r="C147" s="290"/>
    </row>
    <row r="148" spans="1:4">
      <c r="A148" s="288">
        <v>20126</v>
      </c>
      <c r="B148" s="291" t="s">
        <v>149</v>
      </c>
      <c r="C148" s="290">
        <f>SUM(C149:C153)</f>
        <v>300.184</v>
      </c>
      <c r="D148" s="221">
        <v>2</v>
      </c>
    </row>
    <row r="149" s="171" customFormat="1" spans="1:3">
      <c r="A149" s="288">
        <v>2012601</v>
      </c>
      <c r="B149" s="292" t="s">
        <v>63</v>
      </c>
      <c r="C149" s="294">
        <f>238.184+62</f>
        <v>300.184</v>
      </c>
    </row>
    <row r="150" s="171" customFormat="1" spans="1:3">
      <c r="A150" s="288">
        <v>2012602</v>
      </c>
      <c r="B150" s="292" t="s">
        <v>64</v>
      </c>
      <c r="C150" s="290"/>
    </row>
    <row r="151" s="171" customFormat="1" spans="1:3">
      <c r="A151" s="288">
        <v>2012603</v>
      </c>
      <c r="B151" s="292" t="s">
        <v>65</v>
      </c>
      <c r="C151" s="290"/>
    </row>
    <row r="152" s="171" customFormat="1" spans="1:3">
      <c r="A152" s="288">
        <v>2012604</v>
      </c>
      <c r="B152" s="292" t="s">
        <v>150</v>
      </c>
      <c r="C152" s="290"/>
    </row>
    <row r="153" s="171" customFormat="1" spans="1:3">
      <c r="A153" s="288">
        <v>2012699</v>
      </c>
      <c r="B153" s="292" t="s">
        <v>151</v>
      </c>
      <c r="C153" s="290"/>
    </row>
    <row r="154" spans="1:4">
      <c r="A154" s="288">
        <v>20128</v>
      </c>
      <c r="B154" s="291" t="s">
        <v>152</v>
      </c>
      <c r="C154" s="290">
        <f>SUM(C155:C160)</f>
        <v>0</v>
      </c>
      <c r="D154" s="221">
        <v>2</v>
      </c>
    </row>
    <row r="155" s="171" customFormat="1" spans="1:3">
      <c r="A155" s="288">
        <v>2012801</v>
      </c>
      <c r="B155" s="292" t="s">
        <v>63</v>
      </c>
      <c r="C155" s="290"/>
    </row>
    <row r="156" s="171" customFormat="1" spans="1:3">
      <c r="A156" s="288">
        <v>2012802</v>
      </c>
      <c r="B156" s="292" t="s">
        <v>64</v>
      </c>
      <c r="C156" s="290"/>
    </row>
    <row r="157" s="171" customFormat="1" spans="1:3">
      <c r="A157" s="288">
        <v>2012803</v>
      </c>
      <c r="B157" s="292" t="s">
        <v>65</v>
      </c>
      <c r="C157" s="290"/>
    </row>
    <row r="158" s="171" customFormat="1" spans="1:3">
      <c r="A158" s="288">
        <v>2012804</v>
      </c>
      <c r="B158" s="292" t="s">
        <v>77</v>
      </c>
      <c r="C158" s="290"/>
    </row>
    <row r="159" s="171" customFormat="1" spans="1:3">
      <c r="A159" s="288">
        <v>2012850</v>
      </c>
      <c r="B159" s="292" t="s">
        <v>72</v>
      </c>
      <c r="C159" s="290"/>
    </row>
    <row r="160" s="171" customFormat="1" spans="1:3">
      <c r="A160" s="288">
        <v>2012899</v>
      </c>
      <c r="B160" s="292" t="s">
        <v>153</v>
      </c>
      <c r="C160" s="290"/>
    </row>
    <row r="161" spans="1:4">
      <c r="A161" s="288">
        <v>20129</v>
      </c>
      <c r="B161" s="291" t="s">
        <v>154</v>
      </c>
      <c r="C161" s="290">
        <f>SUM(C162:C167)</f>
        <v>142.5057</v>
      </c>
      <c r="D161" s="221">
        <v>2</v>
      </c>
    </row>
    <row r="162" s="171" customFormat="1" spans="1:3">
      <c r="A162" s="288">
        <v>2012901</v>
      </c>
      <c r="B162" s="292" t="s">
        <v>63</v>
      </c>
      <c r="C162" s="290">
        <v>142.5057</v>
      </c>
    </row>
    <row r="163" s="171" customFormat="1" spans="1:3">
      <c r="A163" s="288">
        <v>2012902</v>
      </c>
      <c r="B163" s="292" t="s">
        <v>64</v>
      </c>
      <c r="C163" s="290"/>
    </row>
    <row r="164" s="171" customFormat="1" spans="1:3">
      <c r="A164" s="288">
        <v>2012903</v>
      </c>
      <c r="B164" s="292" t="s">
        <v>65</v>
      </c>
      <c r="C164" s="290"/>
    </row>
    <row r="165" s="171" customFormat="1" spans="1:3">
      <c r="A165" s="288">
        <v>2012906</v>
      </c>
      <c r="B165" s="292" t="s">
        <v>155</v>
      </c>
      <c r="C165" s="290"/>
    </row>
    <row r="166" s="171" customFormat="1" spans="1:3">
      <c r="A166" s="288">
        <v>2012950</v>
      </c>
      <c r="B166" s="292" t="s">
        <v>72</v>
      </c>
      <c r="C166" s="290"/>
    </row>
    <row r="167" s="171" customFormat="1" spans="1:3">
      <c r="A167" s="288">
        <v>2012999</v>
      </c>
      <c r="B167" s="292" t="s">
        <v>156</v>
      </c>
      <c r="C167" s="290"/>
    </row>
    <row r="168" spans="1:4">
      <c r="A168" s="288">
        <v>20131</v>
      </c>
      <c r="B168" s="291" t="s">
        <v>157</v>
      </c>
      <c r="C168" s="290">
        <f>SUM(C169:C174)</f>
        <v>1765.0636</v>
      </c>
      <c r="D168" s="221">
        <v>2</v>
      </c>
    </row>
    <row r="169" s="171" customFormat="1" spans="1:3">
      <c r="A169" s="288">
        <v>2013101</v>
      </c>
      <c r="B169" s="292" t="s">
        <v>63</v>
      </c>
      <c r="C169" s="290">
        <v>1765.0636</v>
      </c>
    </row>
    <row r="170" s="171" customFormat="1" spans="1:3">
      <c r="A170" s="288">
        <v>2013102</v>
      </c>
      <c r="B170" s="292" t="s">
        <v>64</v>
      </c>
      <c r="C170" s="290"/>
    </row>
    <row r="171" s="171" customFormat="1" spans="1:3">
      <c r="A171" s="288">
        <v>2013103</v>
      </c>
      <c r="B171" s="292" t="s">
        <v>65</v>
      </c>
      <c r="C171" s="290"/>
    </row>
    <row r="172" s="171" customFormat="1" spans="1:3">
      <c r="A172" s="288">
        <v>2013105</v>
      </c>
      <c r="B172" s="292" t="s">
        <v>158</v>
      </c>
      <c r="C172" s="290"/>
    </row>
    <row r="173" s="171" customFormat="1" spans="1:3">
      <c r="A173" s="288">
        <v>2013150</v>
      </c>
      <c r="B173" s="292" t="s">
        <v>72</v>
      </c>
      <c r="C173" s="290"/>
    </row>
    <row r="174" s="171" customFormat="1" ht="24" spans="1:3">
      <c r="A174" s="288">
        <v>2013199</v>
      </c>
      <c r="B174" s="292" t="s">
        <v>159</v>
      </c>
      <c r="C174" s="290"/>
    </row>
    <row r="175" spans="1:4">
      <c r="A175" s="288">
        <v>20132</v>
      </c>
      <c r="B175" s="291" t="s">
        <v>160</v>
      </c>
      <c r="C175" s="290">
        <f>SUM(C176:C181)</f>
        <v>683.95175</v>
      </c>
      <c r="D175" s="221">
        <v>2</v>
      </c>
    </row>
    <row r="176" s="171" customFormat="1" spans="1:3">
      <c r="A176" s="288">
        <v>2013201</v>
      </c>
      <c r="B176" s="292" t="s">
        <v>63</v>
      </c>
      <c r="C176" s="290">
        <v>683.95175</v>
      </c>
    </row>
    <row r="177" s="171" customFormat="1" spans="1:3">
      <c r="A177" s="288">
        <v>2013202</v>
      </c>
      <c r="B177" s="292" t="s">
        <v>64</v>
      </c>
      <c r="C177" s="290"/>
    </row>
    <row r="178" s="171" customFormat="1" spans="1:3">
      <c r="A178" s="288">
        <v>2013203</v>
      </c>
      <c r="B178" s="292" t="s">
        <v>65</v>
      </c>
      <c r="C178" s="290"/>
    </row>
    <row r="179" s="171" customFormat="1" spans="1:3">
      <c r="A179" s="288">
        <v>2013204</v>
      </c>
      <c r="B179" s="292" t="s">
        <v>161</v>
      </c>
      <c r="C179" s="290"/>
    </row>
    <row r="180" s="171" customFormat="1" spans="1:3">
      <c r="A180" s="288">
        <v>2013250</v>
      </c>
      <c r="B180" s="292" t="s">
        <v>72</v>
      </c>
      <c r="C180" s="290"/>
    </row>
    <row r="181" s="171" customFormat="1" spans="1:3">
      <c r="A181" s="288">
        <v>2013299</v>
      </c>
      <c r="B181" s="292" t="s">
        <v>162</v>
      </c>
      <c r="C181" s="290"/>
    </row>
    <row r="182" spans="1:4">
      <c r="A182" s="288">
        <v>20133</v>
      </c>
      <c r="B182" s="291" t="s">
        <v>163</v>
      </c>
      <c r="C182" s="290">
        <f>SUM(C183:C188)</f>
        <v>400.7855</v>
      </c>
      <c r="D182" s="221">
        <v>2</v>
      </c>
    </row>
    <row r="183" s="171" customFormat="1" spans="1:3">
      <c r="A183" s="288">
        <v>2013301</v>
      </c>
      <c r="B183" s="292" t="s">
        <v>63</v>
      </c>
      <c r="C183" s="290">
        <v>400.7855</v>
      </c>
    </row>
    <row r="184" s="171" customFormat="1" spans="1:3">
      <c r="A184" s="288">
        <v>2013302</v>
      </c>
      <c r="B184" s="292" t="s">
        <v>64</v>
      </c>
      <c r="C184" s="290"/>
    </row>
    <row r="185" s="171" customFormat="1" spans="1:3">
      <c r="A185" s="288">
        <v>2013303</v>
      </c>
      <c r="B185" s="292" t="s">
        <v>65</v>
      </c>
      <c r="C185" s="290"/>
    </row>
    <row r="186" s="171" customFormat="1" spans="1:3">
      <c r="A186" s="288">
        <v>2013304</v>
      </c>
      <c r="B186" s="292" t="s">
        <v>164</v>
      </c>
      <c r="C186" s="290"/>
    </row>
    <row r="187" s="171" customFormat="1" spans="1:3">
      <c r="A187" s="288">
        <v>2013350</v>
      </c>
      <c r="B187" s="292" t="s">
        <v>72</v>
      </c>
      <c r="C187" s="290"/>
    </row>
    <row r="188" s="171" customFormat="1" spans="1:3">
      <c r="A188" s="288">
        <v>2013399</v>
      </c>
      <c r="B188" s="292" t="s">
        <v>165</v>
      </c>
      <c r="C188" s="290"/>
    </row>
    <row r="189" spans="1:4">
      <c r="A189" s="288">
        <v>20134</v>
      </c>
      <c r="B189" s="291" t="s">
        <v>166</v>
      </c>
      <c r="C189" s="290">
        <f>SUM(C190:C196)</f>
        <v>0</v>
      </c>
      <c r="D189" s="221">
        <v>2</v>
      </c>
    </row>
    <row r="190" s="171" customFormat="1" spans="1:3">
      <c r="A190" s="288">
        <v>2013401</v>
      </c>
      <c r="B190" s="292" t="s">
        <v>63</v>
      </c>
      <c r="C190" s="290"/>
    </row>
    <row r="191" s="171" customFormat="1" spans="1:3">
      <c r="A191" s="288">
        <v>2013402</v>
      </c>
      <c r="B191" s="292" t="s">
        <v>64</v>
      </c>
      <c r="C191" s="290"/>
    </row>
    <row r="192" s="171" customFormat="1" spans="1:3">
      <c r="A192" s="288">
        <v>2013403</v>
      </c>
      <c r="B192" s="292" t="s">
        <v>65</v>
      </c>
      <c r="C192" s="290"/>
    </row>
    <row r="193" s="171" customFormat="1" spans="1:3">
      <c r="A193" s="288">
        <v>2013404</v>
      </c>
      <c r="B193" s="292" t="s">
        <v>167</v>
      </c>
      <c r="C193" s="290"/>
    </row>
    <row r="194" s="171" customFormat="1" spans="1:3">
      <c r="A194" s="288">
        <v>2013405</v>
      </c>
      <c r="B194" s="292" t="s">
        <v>168</v>
      </c>
      <c r="C194" s="290"/>
    </row>
    <row r="195" s="171" customFormat="1" spans="1:3">
      <c r="A195" s="288">
        <v>2013450</v>
      </c>
      <c r="B195" s="292" t="s">
        <v>72</v>
      </c>
      <c r="C195" s="290"/>
    </row>
    <row r="196" s="171" customFormat="1" spans="1:3">
      <c r="A196" s="288">
        <v>2013499</v>
      </c>
      <c r="B196" s="292" t="s">
        <v>169</v>
      </c>
      <c r="C196" s="290"/>
    </row>
    <row r="197" spans="1:4">
      <c r="A197" s="288">
        <v>20135</v>
      </c>
      <c r="B197" s="291" t="s">
        <v>170</v>
      </c>
      <c r="C197" s="290">
        <v>0</v>
      </c>
      <c r="D197" s="221">
        <v>2</v>
      </c>
    </row>
    <row r="198" s="171" customFormat="1" spans="1:3">
      <c r="A198" s="288">
        <v>2013501</v>
      </c>
      <c r="B198" s="292" t="s">
        <v>63</v>
      </c>
      <c r="C198" s="290"/>
    </row>
    <row r="199" s="171" customFormat="1" spans="1:3">
      <c r="A199" s="288">
        <v>2013502</v>
      </c>
      <c r="B199" s="292" t="s">
        <v>64</v>
      </c>
      <c r="C199" s="290"/>
    </row>
    <row r="200" s="171" customFormat="1" spans="1:3">
      <c r="A200" s="288">
        <v>2013503</v>
      </c>
      <c r="B200" s="292" t="s">
        <v>65</v>
      </c>
      <c r="C200" s="290"/>
    </row>
    <row r="201" s="171" customFormat="1" spans="1:3">
      <c r="A201" s="288">
        <v>2013550</v>
      </c>
      <c r="B201" s="292" t="s">
        <v>72</v>
      </c>
      <c r="C201" s="290"/>
    </row>
    <row r="202" s="171" customFormat="1" spans="1:3">
      <c r="A202" s="288">
        <v>2013599</v>
      </c>
      <c r="B202" s="292" t="s">
        <v>171</v>
      </c>
      <c r="C202" s="290"/>
    </row>
    <row r="203" spans="1:4">
      <c r="A203" s="288">
        <v>20136</v>
      </c>
      <c r="B203" s="291" t="s">
        <v>172</v>
      </c>
      <c r="C203" s="290">
        <f>SUM(C204:C208)</f>
        <v>0</v>
      </c>
      <c r="D203" s="221">
        <v>2</v>
      </c>
    </row>
    <row r="204" s="171" customFormat="1" spans="1:3">
      <c r="A204" s="288">
        <v>2013601</v>
      </c>
      <c r="B204" s="292" t="s">
        <v>63</v>
      </c>
      <c r="C204" s="290"/>
    </row>
    <row r="205" s="171" customFormat="1" spans="1:3">
      <c r="A205" s="288">
        <v>2013602</v>
      </c>
      <c r="B205" s="292" t="s">
        <v>64</v>
      </c>
      <c r="C205" s="290"/>
    </row>
    <row r="206" s="171" customFormat="1" spans="1:3">
      <c r="A206" s="288">
        <v>2013603</v>
      </c>
      <c r="B206" s="292" t="s">
        <v>65</v>
      </c>
      <c r="C206" s="290"/>
    </row>
    <row r="207" s="171" customFormat="1" spans="1:3">
      <c r="A207" s="288">
        <v>2013650</v>
      </c>
      <c r="B207" s="292" t="s">
        <v>72</v>
      </c>
      <c r="C207" s="290"/>
    </row>
    <row r="208" s="171" customFormat="1" spans="1:3">
      <c r="A208" s="288">
        <v>2013699</v>
      </c>
      <c r="B208" s="292" t="s">
        <v>173</v>
      </c>
      <c r="C208" s="290"/>
    </row>
    <row r="209" spans="1:4">
      <c r="A209" s="288">
        <v>20137</v>
      </c>
      <c r="B209" s="291" t="s">
        <v>174</v>
      </c>
      <c r="C209" s="290">
        <v>0</v>
      </c>
      <c r="D209" s="221">
        <v>2</v>
      </c>
    </row>
    <row r="210" s="171" customFormat="1" spans="1:3">
      <c r="A210" s="288">
        <v>2013701</v>
      </c>
      <c r="B210" s="292" t="s">
        <v>63</v>
      </c>
      <c r="C210" s="290"/>
    </row>
    <row r="211" s="171" customFormat="1" spans="1:3">
      <c r="A211" s="288">
        <v>2013702</v>
      </c>
      <c r="B211" s="292" t="s">
        <v>64</v>
      </c>
      <c r="C211" s="290"/>
    </row>
    <row r="212" s="171" customFormat="1" spans="1:3">
      <c r="A212" s="288">
        <v>2013703</v>
      </c>
      <c r="B212" s="292" t="s">
        <v>65</v>
      </c>
      <c r="C212" s="290"/>
    </row>
    <row r="213" s="171" customFormat="1" spans="1:3">
      <c r="A213" s="288">
        <v>2013704</v>
      </c>
      <c r="B213" s="292" t="s">
        <v>175</v>
      </c>
      <c r="C213" s="290"/>
    </row>
    <row r="214" s="171" customFormat="1" spans="1:3">
      <c r="A214" s="288">
        <v>2013750</v>
      </c>
      <c r="B214" s="292" t="s">
        <v>72</v>
      </c>
      <c r="C214" s="290"/>
    </row>
    <row r="215" s="171" customFormat="1" spans="1:3">
      <c r="A215" s="288">
        <v>2013799</v>
      </c>
      <c r="B215" s="292" t="s">
        <v>176</v>
      </c>
      <c r="C215" s="290"/>
    </row>
    <row r="216" spans="1:4">
      <c r="A216" s="288">
        <v>20138</v>
      </c>
      <c r="B216" s="291" t="s">
        <v>177</v>
      </c>
      <c r="C216" s="290">
        <f>SUM(C217:C230)</f>
        <v>964.5741</v>
      </c>
      <c r="D216" s="221">
        <v>2</v>
      </c>
    </row>
    <row r="217" s="171" customFormat="1" spans="1:3">
      <c r="A217" s="288">
        <v>2013801</v>
      </c>
      <c r="B217" s="292" t="s">
        <v>63</v>
      </c>
      <c r="C217" s="290">
        <v>964.5741</v>
      </c>
    </row>
    <row r="218" s="171" customFormat="1" spans="1:3">
      <c r="A218" s="288">
        <v>2013802</v>
      </c>
      <c r="B218" s="292" t="s">
        <v>64</v>
      </c>
      <c r="C218" s="290"/>
    </row>
    <row r="219" s="171" customFormat="1" spans="1:3">
      <c r="A219" s="288">
        <v>2013803</v>
      </c>
      <c r="B219" s="292" t="s">
        <v>65</v>
      </c>
      <c r="C219" s="290"/>
    </row>
    <row r="220" s="171" customFormat="1" spans="1:3">
      <c r="A220" s="288">
        <v>2013804</v>
      </c>
      <c r="B220" s="292" t="s">
        <v>178</v>
      </c>
      <c r="C220" s="290"/>
    </row>
    <row r="221" s="171" customFormat="1" spans="1:3">
      <c r="A221" s="288">
        <v>2013805</v>
      </c>
      <c r="B221" s="292" t="s">
        <v>179</v>
      </c>
      <c r="C221" s="290"/>
    </row>
    <row r="222" s="171" customFormat="1" spans="1:3">
      <c r="A222" s="288">
        <v>2013808</v>
      </c>
      <c r="B222" s="292" t="s">
        <v>104</v>
      </c>
      <c r="C222" s="290"/>
    </row>
    <row r="223" s="171" customFormat="1" spans="1:3">
      <c r="A223" s="288">
        <v>2013810</v>
      </c>
      <c r="B223" s="292" t="s">
        <v>180</v>
      </c>
      <c r="C223" s="290"/>
    </row>
    <row r="224" s="171" customFormat="1" spans="1:3">
      <c r="A224" s="288">
        <v>2013812</v>
      </c>
      <c r="B224" s="292" t="s">
        <v>181</v>
      </c>
      <c r="C224" s="290"/>
    </row>
    <row r="225" s="171" customFormat="1" spans="1:3">
      <c r="A225" s="288">
        <v>2013813</v>
      </c>
      <c r="B225" s="292" t="s">
        <v>182</v>
      </c>
      <c r="C225" s="290"/>
    </row>
    <row r="226" s="171" customFormat="1" spans="1:3">
      <c r="A226" s="288">
        <v>2013814</v>
      </c>
      <c r="B226" s="292" t="s">
        <v>183</v>
      </c>
      <c r="C226" s="290"/>
    </row>
    <row r="227" s="171" customFormat="1" spans="1:3">
      <c r="A227" s="288">
        <v>2013815</v>
      </c>
      <c r="B227" s="292" t="s">
        <v>184</v>
      </c>
      <c r="C227" s="290"/>
    </row>
    <row r="228" s="171" customFormat="1" spans="1:3">
      <c r="A228" s="288">
        <v>2013816</v>
      </c>
      <c r="B228" s="292" t="s">
        <v>185</v>
      </c>
      <c r="C228" s="290"/>
    </row>
    <row r="229" s="171" customFormat="1" spans="1:3">
      <c r="A229" s="288">
        <v>2013850</v>
      </c>
      <c r="B229" s="292" t="s">
        <v>72</v>
      </c>
      <c r="C229" s="290"/>
    </row>
    <row r="230" s="171" customFormat="1" spans="1:3">
      <c r="A230" s="288">
        <v>2013899</v>
      </c>
      <c r="B230" s="292" t="s">
        <v>186</v>
      </c>
      <c r="C230" s="290"/>
    </row>
    <row r="231" spans="1:4">
      <c r="A231" s="288">
        <v>20139</v>
      </c>
      <c r="B231" s="291" t="s">
        <v>187</v>
      </c>
      <c r="C231" s="290">
        <f>SUM(C232:C233)</f>
        <v>133.6114</v>
      </c>
      <c r="D231" s="221">
        <v>2</v>
      </c>
    </row>
    <row r="232" s="171" customFormat="1" spans="1:3">
      <c r="A232" s="288">
        <v>2013901</v>
      </c>
      <c r="B232" s="295" t="s">
        <v>63</v>
      </c>
      <c r="C232" s="290">
        <v>133.6114</v>
      </c>
    </row>
    <row r="233" s="171" customFormat="1" spans="1:3">
      <c r="A233" s="288">
        <v>2013904</v>
      </c>
      <c r="B233" s="292" t="s">
        <v>175</v>
      </c>
      <c r="C233" s="290"/>
    </row>
    <row r="234" spans="1:4">
      <c r="A234" s="288">
        <v>20140</v>
      </c>
      <c r="B234" s="291" t="s">
        <v>188</v>
      </c>
      <c r="C234" s="290">
        <f>SUM(C235:C242)</f>
        <v>0</v>
      </c>
      <c r="D234" s="221">
        <v>2</v>
      </c>
    </row>
    <row r="235" s="171" customFormat="1" spans="1:3">
      <c r="A235" s="296">
        <v>2014004</v>
      </c>
      <c r="B235" s="295" t="s">
        <v>189</v>
      </c>
      <c r="C235" s="290"/>
    </row>
    <row r="236" s="171" customFormat="1" spans="1:3">
      <c r="A236" s="296">
        <v>2014099</v>
      </c>
      <c r="B236" s="295" t="s">
        <v>190</v>
      </c>
      <c r="C236" s="290"/>
    </row>
    <row r="237" spans="1:4">
      <c r="A237" s="296">
        <v>20141</v>
      </c>
      <c r="B237" s="297" t="s">
        <v>191</v>
      </c>
      <c r="C237" s="290"/>
      <c r="D237" s="221">
        <v>2</v>
      </c>
    </row>
    <row r="238" s="171" customFormat="1" spans="1:3">
      <c r="A238" s="296">
        <v>2014101</v>
      </c>
      <c r="B238" s="295" t="s">
        <v>63</v>
      </c>
      <c r="C238" s="290"/>
    </row>
    <row r="239" s="171" customFormat="1" spans="1:3">
      <c r="A239" s="296">
        <v>2014102</v>
      </c>
      <c r="B239" s="295" t="s">
        <v>64</v>
      </c>
      <c r="C239" s="290"/>
    </row>
    <row r="240" s="171" customFormat="1" spans="1:3">
      <c r="A240" s="296">
        <v>2014103</v>
      </c>
      <c r="B240" s="295" t="s">
        <v>65</v>
      </c>
      <c r="C240" s="290"/>
    </row>
    <row r="241" s="171" customFormat="1" spans="1:3">
      <c r="A241" s="296">
        <v>2014150</v>
      </c>
      <c r="B241" s="295" t="s">
        <v>72</v>
      </c>
      <c r="C241" s="290"/>
    </row>
    <row r="242" s="171" customFormat="1" spans="1:3">
      <c r="A242" s="296">
        <v>2014199</v>
      </c>
      <c r="B242" s="295" t="s">
        <v>192</v>
      </c>
      <c r="C242" s="290"/>
    </row>
    <row r="243" spans="1:4">
      <c r="A243" s="288">
        <v>20199</v>
      </c>
      <c r="B243" s="291" t="s">
        <v>193</v>
      </c>
      <c r="C243" s="290">
        <f>SUM(C244:C245)</f>
        <v>0</v>
      </c>
      <c r="D243" s="221">
        <v>2</v>
      </c>
    </row>
    <row r="244" s="171" customFormat="1" spans="1:3">
      <c r="A244" s="288">
        <v>2019901</v>
      </c>
      <c r="B244" s="292" t="s">
        <v>194</v>
      </c>
      <c r="C244" s="290"/>
    </row>
    <row r="245" s="171" customFormat="1" spans="1:3">
      <c r="A245" s="288">
        <v>2019999</v>
      </c>
      <c r="B245" s="292" t="s">
        <v>195</v>
      </c>
      <c r="C245" s="290"/>
    </row>
    <row r="246" s="171" customFormat="1" spans="1:4">
      <c r="A246" s="288">
        <v>202</v>
      </c>
      <c r="B246" s="289" t="s">
        <v>196</v>
      </c>
      <c r="C246" s="290">
        <v>0</v>
      </c>
      <c r="D246" s="221">
        <v>1</v>
      </c>
    </row>
    <row r="247" spans="1:4">
      <c r="A247" s="288">
        <v>20201</v>
      </c>
      <c r="B247" s="291" t="s">
        <v>197</v>
      </c>
      <c r="C247" s="290">
        <f>SUM(C248:C253)</f>
        <v>0</v>
      </c>
      <c r="D247" s="221">
        <v>2</v>
      </c>
    </row>
    <row r="248" s="171" customFormat="1" spans="1:3">
      <c r="A248" s="288">
        <v>2020101</v>
      </c>
      <c r="B248" s="292" t="s">
        <v>63</v>
      </c>
      <c r="C248" s="290"/>
    </row>
    <row r="249" s="171" customFormat="1" spans="1:3">
      <c r="A249" s="288">
        <v>2020102</v>
      </c>
      <c r="B249" s="292" t="s">
        <v>64</v>
      </c>
      <c r="C249" s="290"/>
    </row>
    <row r="250" s="171" customFormat="1" spans="1:3">
      <c r="A250" s="288">
        <v>2020103</v>
      </c>
      <c r="B250" s="292" t="s">
        <v>65</v>
      </c>
      <c r="C250" s="290"/>
    </row>
    <row r="251" s="171" customFormat="1" spans="1:3">
      <c r="A251" s="288">
        <v>2020104</v>
      </c>
      <c r="B251" s="292" t="s">
        <v>158</v>
      </c>
      <c r="C251" s="290"/>
    </row>
    <row r="252" s="171" customFormat="1" spans="1:3">
      <c r="A252" s="288">
        <v>2020150</v>
      </c>
      <c r="B252" s="292" t="s">
        <v>72</v>
      </c>
      <c r="C252" s="290"/>
    </row>
    <row r="253" s="171" customFormat="1" spans="1:3">
      <c r="A253" s="288">
        <v>2020199</v>
      </c>
      <c r="B253" s="292" t="s">
        <v>198</v>
      </c>
      <c r="C253" s="290"/>
    </row>
    <row r="254" spans="1:4">
      <c r="A254" s="288">
        <v>20202</v>
      </c>
      <c r="B254" s="291" t="s">
        <v>199</v>
      </c>
      <c r="C254" s="290">
        <v>0</v>
      </c>
      <c r="D254" s="221">
        <v>2</v>
      </c>
    </row>
    <row r="255" s="171" customFormat="1" spans="1:3">
      <c r="A255" s="288">
        <v>2020201</v>
      </c>
      <c r="B255" s="292" t="s">
        <v>200</v>
      </c>
      <c r="C255" s="290"/>
    </row>
    <row r="256" s="171" customFormat="1" spans="1:3">
      <c r="A256" s="288">
        <v>2020202</v>
      </c>
      <c r="B256" s="292" t="s">
        <v>201</v>
      </c>
      <c r="C256" s="290"/>
    </row>
    <row r="257" spans="1:4">
      <c r="A257" s="288">
        <v>20203</v>
      </c>
      <c r="B257" s="291" t="s">
        <v>202</v>
      </c>
      <c r="C257" s="290">
        <v>0</v>
      </c>
      <c r="D257" s="221">
        <v>2</v>
      </c>
    </row>
    <row r="258" s="171" customFormat="1" spans="1:3">
      <c r="A258" s="288">
        <v>2020304</v>
      </c>
      <c r="B258" s="292" t="s">
        <v>203</v>
      </c>
      <c r="C258" s="290"/>
    </row>
    <row r="259" s="171" customFormat="1" spans="1:3">
      <c r="A259" s="288">
        <v>2020306</v>
      </c>
      <c r="B259" s="292" t="s">
        <v>204</v>
      </c>
      <c r="C259" s="290"/>
    </row>
    <row r="260" spans="1:4">
      <c r="A260" s="288">
        <v>20204</v>
      </c>
      <c r="B260" s="291" t="s">
        <v>205</v>
      </c>
      <c r="C260" s="290">
        <v>0</v>
      </c>
      <c r="D260" s="221">
        <v>2</v>
      </c>
    </row>
    <row r="261" s="171" customFormat="1" spans="1:3">
      <c r="A261" s="288">
        <v>2020401</v>
      </c>
      <c r="B261" s="292" t="s">
        <v>206</v>
      </c>
      <c r="C261" s="290"/>
    </row>
    <row r="262" s="171" customFormat="1" spans="1:3">
      <c r="A262" s="288">
        <v>2020402</v>
      </c>
      <c r="B262" s="292" t="s">
        <v>207</v>
      </c>
      <c r="C262" s="290"/>
    </row>
    <row r="263" s="171" customFormat="1" spans="1:3">
      <c r="A263" s="288">
        <v>2020403</v>
      </c>
      <c r="B263" s="292" t="s">
        <v>208</v>
      </c>
      <c r="C263" s="290"/>
    </row>
    <row r="264" s="171" customFormat="1" spans="1:3">
      <c r="A264" s="288">
        <v>2020404</v>
      </c>
      <c r="B264" s="292" t="s">
        <v>209</v>
      </c>
      <c r="C264" s="290"/>
    </row>
    <row r="265" s="171" customFormat="1" spans="1:3">
      <c r="A265" s="288">
        <v>2020499</v>
      </c>
      <c r="B265" s="292" t="s">
        <v>210</v>
      </c>
      <c r="C265" s="290"/>
    </row>
    <row r="266" spans="1:4">
      <c r="A266" s="288">
        <v>20205</v>
      </c>
      <c r="B266" s="291" t="s">
        <v>211</v>
      </c>
      <c r="C266" s="290">
        <v>0</v>
      </c>
      <c r="D266" s="221">
        <v>2</v>
      </c>
    </row>
    <row r="267" s="171" customFormat="1" spans="1:3">
      <c r="A267" s="288">
        <v>2020503</v>
      </c>
      <c r="B267" s="292" t="s">
        <v>212</v>
      </c>
      <c r="C267" s="290"/>
    </row>
    <row r="268" s="171" customFormat="1" spans="1:3">
      <c r="A268" s="288">
        <v>2020504</v>
      </c>
      <c r="B268" s="292" t="s">
        <v>213</v>
      </c>
      <c r="C268" s="290"/>
    </row>
    <row r="269" s="171" customFormat="1" spans="1:3">
      <c r="A269" s="288">
        <v>2020505</v>
      </c>
      <c r="B269" s="292" t="s">
        <v>214</v>
      </c>
      <c r="C269" s="290"/>
    </row>
    <row r="270" s="171" customFormat="1" spans="1:3">
      <c r="A270" s="288">
        <v>2020599</v>
      </c>
      <c r="B270" s="292" t="s">
        <v>215</v>
      </c>
      <c r="C270" s="290"/>
    </row>
    <row r="271" spans="1:4">
      <c r="A271" s="288">
        <v>20206</v>
      </c>
      <c r="B271" s="291" t="s">
        <v>216</v>
      </c>
      <c r="C271" s="290">
        <v>0</v>
      </c>
      <c r="D271" s="221">
        <v>2</v>
      </c>
    </row>
    <row r="272" s="171" customFormat="1" spans="1:3">
      <c r="A272" s="288">
        <v>2020601</v>
      </c>
      <c r="B272" s="292" t="s">
        <v>217</v>
      </c>
      <c r="C272" s="290"/>
    </row>
    <row r="273" spans="1:4">
      <c r="A273" s="288">
        <v>20207</v>
      </c>
      <c r="B273" s="291" t="s">
        <v>218</v>
      </c>
      <c r="C273" s="290">
        <v>0</v>
      </c>
      <c r="D273" s="221">
        <v>2</v>
      </c>
    </row>
    <row r="274" s="171" customFormat="1" spans="1:3">
      <c r="A274" s="288">
        <v>2020701</v>
      </c>
      <c r="B274" s="292" t="s">
        <v>219</v>
      </c>
      <c r="C274" s="290"/>
    </row>
    <row r="275" s="171" customFormat="1" spans="1:3">
      <c r="A275" s="288">
        <v>2020702</v>
      </c>
      <c r="B275" s="292" t="s">
        <v>220</v>
      </c>
      <c r="C275" s="290"/>
    </row>
    <row r="276" s="171" customFormat="1" spans="1:3">
      <c r="A276" s="288">
        <v>2020703</v>
      </c>
      <c r="B276" s="292" t="s">
        <v>221</v>
      </c>
      <c r="C276" s="290"/>
    </row>
    <row r="277" s="171" customFormat="1" spans="1:3">
      <c r="A277" s="288">
        <v>2020799</v>
      </c>
      <c r="B277" s="292" t="s">
        <v>222</v>
      </c>
      <c r="C277" s="290"/>
    </row>
    <row r="278" spans="1:4">
      <c r="A278" s="288">
        <v>20208</v>
      </c>
      <c r="B278" s="291" t="s">
        <v>223</v>
      </c>
      <c r="C278" s="290">
        <v>0</v>
      </c>
      <c r="D278" s="221">
        <v>2</v>
      </c>
    </row>
    <row r="279" s="171" customFormat="1" spans="1:3">
      <c r="A279" s="288">
        <v>2020801</v>
      </c>
      <c r="B279" s="292" t="s">
        <v>63</v>
      </c>
      <c r="C279" s="290"/>
    </row>
    <row r="280" s="171" customFormat="1" spans="1:3">
      <c r="A280" s="288">
        <v>2020802</v>
      </c>
      <c r="B280" s="292" t="s">
        <v>64</v>
      </c>
      <c r="C280" s="290"/>
    </row>
    <row r="281" s="171" customFormat="1" spans="1:3">
      <c r="A281" s="288">
        <v>2020803</v>
      </c>
      <c r="B281" s="292" t="s">
        <v>65</v>
      </c>
      <c r="C281" s="290"/>
    </row>
    <row r="282" s="171" customFormat="1" spans="1:3">
      <c r="A282" s="288">
        <v>2020850</v>
      </c>
      <c r="B282" s="292" t="s">
        <v>72</v>
      </c>
      <c r="C282" s="290"/>
    </row>
    <row r="283" s="171" customFormat="1" spans="1:3">
      <c r="A283" s="288">
        <v>2020899</v>
      </c>
      <c r="B283" s="292" t="s">
        <v>224</v>
      </c>
      <c r="C283" s="290"/>
    </row>
    <row r="284" spans="1:4">
      <c r="A284" s="288">
        <v>20299</v>
      </c>
      <c r="B284" s="291" t="s">
        <v>225</v>
      </c>
      <c r="C284" s="290">
        <v>0</v>
      </c>
      <c r="D284" s="221">
        <v>2</v>
      </c>
    </row>
    <row r="285" s="171" customFormat="1" spans="1:3">
      <c r="A285" s="288">
        <v>2029999</v>
      </c>
      <c r="B285" s="291" t="s">
        <v>226</v>
      </c>
      <c r="C285" s="290"/>
    </row>
    <row r="286" s="171" customFormat="1" spans="1:4">
      <c r="A286" s="288">
        <v>203</v>
      </c>
      <c r="B286" s="289" t="s">
        <v>227</v>
      </c>
      <c r="C286" s="290"/>
      <c r="D286" s="221">
        <v>1</v>
      </c>
    </row>
    <row r="287" spans="1:4">
      <c r="A287" s="288">
        <v>20301</v>
      </c>
      <c r="B287" s="291" t="s">
        <v>228</v>
      </c>
      <c r="C287" s="290"/>
      <c r="D287" s="221">
        <v>2</v>
      </c>
    </row>
    <row r="288" s="171" customFormat="1" spans="1:3">
      <c r="A288" s="288">
        <v>2030101</v>
      </c>
      <c r="B288" s="292" t="s">
        <v>229</v>
      </c>
      <c r="C288" s="290"/>
    </row>
    <row r="289" spans="1:4">
      <c r="A289" s="288">
        <v>20304</v>
      </c>
      <c r="B289" s="291" t="s">
        <v>230</v>
      </c>
      <c r="C289" s="290">
        <v>0</v>
      </c>
      <c r="D289" s="221">
        <v>2</v>
      </c>
    </row>
    <row r="290" s="171" customFormat="1" spans="1:3">
      <c r="A290" s="288">
        <v>2030401</v>
      </c>
      <c r="B290" s="292" t="s">
        <v>231</v>
      </c>
      <c r="C290" s="290"/>
    </row>
    <row r="291" spans="1:4">
      <c r="A291" s="288">
        <v>20305</v>
      </c>
      <c r="B291" s="291" t="s">
        <v>232</v>
      </c>
      <c r="C291" s="290">
        <v>0</v>
      </c>
      <c r="D291" s="221">
        <v>2</v>
      </c>
    </row>
    <row r="292" s="171" customFormat="1" spans="1:3">
      <c r="A292" s="288">
        <v>2030501</v>
      </c>
      <c r="B292" s="292" t="s">
        <v>233</v>
      </c>
      <c r="C292" s="290"/>
    </row>
    <row r="293" spans="1:4">
      <c r="A293" s="288">
        <v>20306</v>
      </c>
      <c r="B293" s="291" t="s">
        <v>234</v>
      </c>
      <c r="C293" s="290">
        <v>0</v>
      </c>
      <c r="D293" s="221">
        <v>2</v>
      </c>
    </row>
    <row r="294" s="171" customFormat="1" spans="1:3">
      <c r="A294" s="288">
        <v>2030601</v>
      </c>
      <c r="B294" s="292" t="s">
        <v>235</v>
      </c>
      <c r="C294" s="290"/>
    </row>
    <row r="295" s="171" customFormat="1" spans="1:3">
      <c r="A295" s="288">
        <v>2030602</v>
      </c>
      <c r="B295" s="292" t="s">
        <v>236</v>
      </c>
      <c r="C295" s="290"/>
    </row>
    <row r="296" s="171" customFormat="1" spans="1:3">
      <c r="A296" s="288">
        <v>2030603</v>
      </c>
      <c r="B296" s="292" t="s">
        <v>237</v>
      </c>
      <c r="C296" s="290"/>
    </row>
    <row r="297" s="171" customFormat="1" spans="1:3">
      <c r="A297" s="288">
        <v>2030604</v>
      </c>
      <c r="B297" s="292" t="s">
        <v>238</v>
      </c>
      <c r="C297" s="290"/>
    </row>
    <row r="298" s="171" customFormat="1" spans="1:3">
      <c r="A298" s="288">
        <v>2030605</v>
      </c>
      <c r="B298" s="292" t="s">
        <v>239</v>
      </c>
      <c r="C298" s="290"/>
    </row>
    <row r="299" s="171" customFormat="1" spans="1:3">
      <c r="A299" s="288">
        <v>2030606</v>
      </c>
      <c r="B299" s="292" t="s">
        <v>240</v>
      </c>
      <c r="C299" s="290"/>
    </row>
    <row r="300" s="171" customFormat="1" spans="1:3">
      <c r="A300" s="288">
        <v>2030607</v>
      </c>
      <c r="B300" s="292" t="s">
        <v>241</v>
      </c>
      <c r="C300" s="290"/>
    </row>
    <row r="301" s="171" customFormat="1" spans="1:3">
      <c r="A301" s="288">
        <v>2030608</v>
      </c>
      <c r="B301" s="292" t="s">
        <v>242</v>
      </c>
      <c r="C301" s="290"/>
    </row>
    <row r="302" s="171" customFormat="1" spans="1:3">
      <c r="A302" s="288">
        <v>2030699</v>
      </c>
      <c r="B302" s="292" t="s">
        <v>243</v>
      </c>
      <c r="C302" s="290"/>
    </row>
    <row r="303" spans="1:4">
      <c r="A303" s="288">
        <v>20399</v>
      </c>
      <c r="B303" s="291" t="s">
        <v>244</v>
      </c>
      <c r="C303" s="290">
        <v>0</v>
      </c>
      <c r="D303" s="221">
        <v>2</v>
      </c>
    </row>
    <row r="304" s="171" customFormat="1" spans="1:3">
      <c r="A304" s="288">
        <v>2039999</v>
      </c>
      <c r="B304" s="292" t="s">
        <v>245</v>
      </c>
      <c r="C304" s="290"/>
    </row>
    <row r="305" s="171" customFormat="1" spans="1:4">
      <c r="A305" s="288">
        <v>204</v>
      </c>
      <c r="B305" s="289" t="s">
        <v>246</v>
      </c>
      <c r="C305" s="290">
        <f>C306+C309+C320+C327+C335+C344+C358+C368+C378+C386+C392</f>
        <v>8059.2894</v>
      </c>
      <c r="D305" s="221">
        <v>1</v>
      </c>
    </row>
    <row r="306" spans="1:4">
      <c r="A306" s="288">
        <v>20401</v>
      </c>
      <c r="B306" s="291" t="s">
        <v>247</v>
      </c>
      <c r="C306" s="290">
        <f>SUM(C307:C308)</f>
        <v>40</v>
      </c>
      <c r="D306" s="221">
        <v>2</v>
      </c>
    </row>
    <row r="307" s="171" customFormat="1" spans="1:3">
      <c r="A307" s="288">
        <v>2040101</v>
      </c>
      <c r="B307" s="292" t="s">
        <v>248</v>
      </c>
      <c r="C307" s="294">
        <v>40</v>
      </c>
    </row>
    <row r="308" s="171" customFormat="1" spans="1:3">
      <c r="A308" s="288">
        <v>2040199</v>
      </c>
      <c r="B308" s="292" t="s">
        <v>249</v>
      </c>
      <c r="C308" s="290"/>
    </row>
    <row r="309" spans="1:4">
      <c r="A309" s="288">
        <v>20402</v>
      </c>
      <c r="B309" s="291" t="s">
        <v>250</v>
      </c>
      <c r="C309" s="298">
        <f>SUM(C310:C319)</f>
        <v>7247.4449</v>
      </c>
      <c r="D309" s="221">
        <v>2</v>
      </c>
    </row>
    <row r="310" s="171" customFormat="1" spans="1:3">
      <c r="A310" s="288">
        <v>2040201</v>
      </c>
      <c r="B310" s="292" t="s">
        <v>63</v>
      </c>
      <c r="C310" s="290">
        <v>7177.4449</v>
      </c>
    </row>
    <row r="311" s="171" customFormat="1" spans="1:3">
      <c r="A311" s="288">
        <v>2040202</v>
      </c>
      <c r="B311" s="292" t="s">
        <v>64</v>
      </c>
      <c r="C311" s="290"/>
    </row>
    <row r="312" s="171" customFormat="1" spans="1:3">
      <c r="A312" s="288">
        <v>2040203</v>
      </c>
      <c r="B312" s="292" t="s">
        <v>65</v>
      </c>
      <c r="C312" s="290"/>
    </row>
    <row r="313" s="171" customFormat="1" spans="1:3">
      <c r="A313" s="288">
        <v>2040219</v>
      </c>
      <c r="B313" s="292" t="s">
        <v>104</v>
      </c>
      <c r="C313" s="290"/>
    </row>
    <row r="314" s="171" customFormat="1" spans="1:3">
      <c r="A314" s="288">
        <v>2040220</v>
      </c>
      <c r="B314" s="292" t="s">
        <v>251</v>
      </c>
      <c r="C314" s="290"/>
    </row>
    <row r="315" s="171" customFormat="1" spans="1:3">
      <c r="A315" s="288">
        <v>2040221</v>
      </c>
      <c r="B315" s="292" t="s">
        <v>252</v>
      </c>
      <c r="C315" s="290"/>
    </row>
    <row r="316" s="171" customFormat="1" spans="1:3">
      <c r="A316" s="288">
        <v>2040222</v>
      </c>
      <c r="B316" s="292" t="s">
        <v>253</v>
      </c>
      <c r="C316" s="290"/>
    </row>
    <row r="317" s="171" customFormat="1" spans="1:3">
      <c r="A317" s="288">
        <v>2040223</v>
      </c>
      <c r="B317" s="292" t="s">
        <v>254</v>
      </c>
      <c r="C317" s="290"/>
    </row>
    <row r="318" s="171" customFormat="1" spans="1:3">
      <c r="A318" s="288">
        <v>2040250</v>
      </c>
      <c r="B318" s="292" t="s">
        <v>72</v>
      </c>
      <c r="C318" s="290"/>
    </row>
    <row r="319" s="171" customFormat="1" spans="1:3">
      <c r="A319" s="288">
        <v>2040299</v>
      </c>
      <c r="B319" s="292" t="s">
        <v>255</v>
      </c>
      <c r="C319" s="294">
        <v>70</v>
      </c>
    </row>
    <row r="320" spans="1:4">
      <c r="A320" s="288">
        <v>20403</v>
      </c>
      <c r="B320" s="291" t="s">
        <v>256</v>
      </c>
      <c r="C320" s="290">
        <f>SUM(C321:C326)</f>
        <v>0</v>
      </c>
      <c r="D320" s="221">
        <v>2</v>
      </c>
    </row>
    <row r="321" s="171" customFormat="1" spans="1:3">
      <c r="A321" s="288">
        <v>2040301</v>
      </c>
      <c r="B321" s="292" t="s">
        <v>63</v>
      </c>
      <c r="C321" s="290"/>
    </row>
    <row r="322" s="171" customFormat="1" spans="1:3">
      <c r="A322" s="288">
        <v>2040302</v>
      </c>
      <c r="B322" s="292" t="s">
        <v>64</v>
      </c>
      <c r="C322" s="290"/>
    </row>
    <row r="323" s="171" customFormat="1" spans="1:3">
      <c r="A323" s="288">
        <v>2040303</v>
      </c>
      <c r="B323" s="292" t="s">
        <v>65</v>
      </c>
      <c r="C323" s="290"/>
    </row>
    <row r="324" s="171" customFormat="1" spans="1:3">
      <c r="A324" s="288">
        <v>2040304</v>
      </c>
      <c r="B324" s="292" t="s">
        <v>257</v>
      </c>
      <c r="C324" s="290"/>
    </row>
    <row r="325" s="171" customFormat="1" spans="1:3">
      <c r="A325" s="288">
        <v>2040350</v>
      </c>
      <c r="B325" s="292" t="s">
        <v>72</v>
      </c>
      <c r="C325" s="290"/>
    </row>
    <row r="326" s="171" customFormat="1" spans="1:3">
      <c r="A326" s="288">
        <v>2040399</v>
      </c>
      <c r="B326" s="292" t="s">
        <v>258</v>
      </c>
      <c r="C326" s="290"/>
    </row>
    <row r="327" spans="1:4">
      <c r="A327" s="288">
        <v>20404</v>
      </c>
      <c r="B327" s="291" t="s">
        <v>259</v>
      </c>
      <c r="C327" s="290">
        <f>SUM(C328:C334)</f>
        <v>0</v>
      </c>
      <c r="D327" s="221">
        <v>2</v>
      </c>
    </row>
    <row r="328" s="171" customFormat="1" spans="1:3">
      <c r="A328" s="288">
        <v>2040401</v>
      </c>
      <c r="B328" s="292" t="s">
        <v>63</v>
      </c>
      <c r="C328" s="290"/>
    </row>
    <row r="329" s="171" customFormat="1" spans="1:3">
      <c r="A329" s="288">
        <v>2040402</v>
      </c>
      <c r="B329" s="292" t="s">
        <v>64</v>
      </c>
      <c r="C329" s="290"/>
    </row>
    <row r="330" s="171" customFormat="1" spans="1:3">
      <c r="A330" s="288">
        <v>2040403</v>
      </c>
      <c r="B330" s="292" t="s">
        <v>65</v>
      </c>
      <c r="C330" s="290"/>
    </row>
    <row r="331" s="171" customFormat="1" spans="1:3">
      <c r="A331" s="288">
        <v>2040409</v>
      </c>
      <c r="B331" s="292" t="s">
        <v>260</v>
      </c>
      <c r="C331" s="290"/>
    </row>
    <row r="332" s="171" customFormat="1" spans="1:3">
      <c r="A332" s="288">
        <v>2040410</v>
      </c>
      <c r="B332" s="292" t="s">
        <v>261</v>
      </c>
      <c r="C332" s="290"/>
    </row>
    <row r="333" s="171" customFormat="1" spans="1:3">
      <c r="A333" s="288">
        <v>2040450</v>
      </c>
      <c r="B333" s="292" t="s">
        <v>72</v>
      </c>
      <c r="C333" s="290"/>
    </row>
    <row r="334" s="171" customFormat="1" spans="1:3">
      <c r="A334" s="288">
        <v>2040499</v>
      </c>
      <c r="B334" s="292" t="s">
        <v>262</v>
      </c>
      <c r="C334" s="290"/>
    </row>
    <row r="335" spans="1:4">
      <c r="A335" s="288">
        <v>20405</v>
      </c>
      <c r="B335" s="291" t="s">
        <v>263</v>
      </c>
      <c r="C335" s="290">
        <f>SUM(C336:C343)</f>
        <v>0</v>
      </c>
      <c r="D335" s="221">
        <v>2</v>
      </c>
    </row>
    <row r="336" s="171" customFormat="1" spans="1:3">
      <c r="A336" s="288">
        <v>2040501</v>
      </c>
      <c r="B336" s="292" t="s">
        <v>63</v>
      </c>
      <c r="C336" s="290"/>
    </row>
    <row r="337" s="171" customFormat="1" spans="1:3">
      <c r="A337" s="288">
        <v>2040502</v>
      </c>
      <c r="B337" s="292" t="s">
        <v>64</v>
      </c>
      <c r="C337" s="290"/>
    </row>
    <row r="338" s="171" customFormat="1" spans="1:3">
      <c r="A338" s="288">
        <v>2040503</v>
      </c>
      <c r="B338" s="292" t="s">
        <v>65</v>
      </c>
      <c r="C338" s="290"/>
    </row>
    <row r="339" s="171" customFormat="1" spans="1:3">
      <c r="A339" s="288">
        <v>2040504</v>
      </c>
      <c r="B339" s="292" t="s">
        <v>264</v>
      </c>
      <c r="C339" s="290"/>
    </row>
    <row r="340" s="171" customFormat="1" spans="1:3">
      <c r="A340" s="288">
        <v>2040505</v>
      </c>
      <c r="B340" s="292" t="s">
        <v>265</v>
      </c>
      <c r="C340" s="290"/>
    </row>
    <row r="341" s="171" customFormat="1" spans="1:3">
      <c r="A341" s="288">
        <v>2040506</v>
      </c>
      <c r="B341" s="292" t="s">
        <v>266</v>
      </c>
      <c r="C341" s="290"/>
    </row>
    <row r="342" s="171" customFormat="1" spans="1:3">
      <c r="A342" s="288">
        <v>2040550</v>
      </c>
      <c r="B342" s="292" t="s">
        <v>72</v>
      </c>
      <c r="C342" s="290"/>
    </row>
    <row r="343" s="171" customFormat="1" spans="1:3">
      <c r="A343" s="288">
        <v>2040599</v>
      </c>
      <c r="B343" s="292" t="s">
        <v>267</v>
      </c>
      <c r="C343" s="290"/>
    </row>
    <row r="344" spans="1:4">
      <c r="A344" s="288">
        <v>20406</v>
      </c>
      <c r="B344" s="291" t="s">
        <v>268</v>
      </c>
      <c r="C344" s="298">
        <f>SUM(C345:C357)</f>
        <v>771.8445</v>
      </c>
      <c r="D344" s="221">
        <v>2</v>
      </c>
    </row>
    <row r="345" s="171" customFormat="1" spans="1:3">
      <c r="A345" s="288">
        <v>2040601</v>
      </c>
      <c r="B345" s="292" t="s">
        <v>63</v>
      </c>
      <c r="C345" s="290">
        <v>771.8445</v>
      </c>
    </row>
    <row r="346" s="171" customFormat="1" spans="1:3">
      <c r="A346" s="288">
        <v>2040602</v>
      </c>
      <c r="B346" s="292" t="s">
        <v>64</v>
      </c>
      <c r="C346" s="290"/>
    </row>
    <row r="347" s="171" customFormat="1" spans="1:3">
      <c r="A347" s="288">
        <v>2040603</v>
      </c>
      <c r="B347" s="292" t="s">
        <v>65</v>
      </c>
      <c r="C347" s="290"/>
    </row>
    <row r="348" s="171" customFormat="1" spans="1:3">
      <c r="A348" s="288">
        <v>2040604</v>
      </c>
      <c r="B348" s="292" t="s">
        <v>269</v>
      </c>
      <c r="C348" s="290"/>
    </row>
    <row r="349" s="171" customFormat="1" spans="1:3">
      <c r="A349" s="288">
        <v>2040605</v>
      </c>
      <c r="B349" s="292" t="s">
        <v>270</v>
      </c>
      <c r="C349" s="290"/>
    </row>
    <row r="350" s="171" customFormat="1" spans="1:3">
      <c r="A350" s="288">
        <v>2040606</v>
      </c>
      <c r="B350" s="292" t="s">
        <v>271</v>
      </c>
      <c r="C350" s="290"/>
    </row>
    <row r="351" s="171" customFormat="1" spans="1:3">
      <c r="A351" s="288">
        <v>2040607</v>
      </c>
      <c r="B351" s="292" t="s">
        <v>272</v>
      </c>
      <c r="C351" s="290"/>
    </row>
    <row r="352" s="171" customFormat="1" spans="1:3">
      <c r="A352" s="288">
        <v>2040608</v>
      </c>
      <c r="B352" s="292" t="s">
        <v>273</v>
      </c>
      <c r="C352" s="290"/>
    </row>
    <row r="353" s="171" customFormat="1" spans="1:3">
      <c r="A353" s="288">
        <v>2040610</v>
      </c>
      <c r="B353" s="292" t="s">
        <v>274</v>
      </c>
      <c r="C353" s="290"/>
    </row>
    <row r="354" s="171" customFormat="1" spans="1:3">
      <c r="A354" s="288">
        <v>2040612</v>
      </c>
      <c r="B354" s="292" t="s">
        <v>275</v>
      </c>
      <c r="C354" s="290"/>
    </row>
    <row r="355" s="171" customFormat="1" spans="1:3">
      <c r="A355" s="288">
        <v>2040613</v>
      </c>
      <c r="B355" s="292" t="s">
        <v>104</v>
      </c>
      <c r="C355" s="290"/>
    </row>
    <row r="356" s="171" customFormat="1" spans="1:3">
      <c r="A356" s="288">
        <v>2040650</v>
      </c>
      <c r="B356" s="292" t="s">
        <v>72</v>
      </c>
      <c r="C356" s="290"/>
    </row>
    <row r="357" s="171" customFormat="1" spans="1:3">
      <c r="A357" s="288">
        <v>2040699</v>
      </c>
      <c r="B357" s="292" t="s">
        <v>276</v>
      </c>
      <c r="C357" s="290"/>
    </row>
    <row r="358" spans="1:4">
      <c r="A358" s="288">
        <v>20407</v>
      </c>
      <c r="B358" s="291" t="s">
        <v>277</v>
      </c>
      <c r="C358" s="290">
        <f>SUM(C359:C360)</f>
        <v>0</v>
      </c>
      <c r="D358" s="221">
        <v>2</v>
      </c>
    </row>
    <row r="359" s="171" customFormat="1" spans="1:3">
      <c r="A359" s="288">
        <v>2040701</v>
      </c>
      <c r="B359" s="292" t="s">
        <v>63</v>
      </c>
      <c r="C359" s="290"/>
    </row>
    <row r="360" s="171" customFormat="1" spans="1:3">
      <c r="A360" s="288">
        <v>2040702</v>
      </c>
      <c r="B360" s="292" t="s">
        <v>64</v>
      </c>
      <c r="C360" s="290"/>
    </row>
    <row r="361" s="171" customFormat="1" spans="1:3">
      <c r="A361" s="288">
        <v>2040703</v>
      </c>
      <c r="B361" s="292" t="s">
        <v>65</v>
      </c>
      <c r="C361" s="290"/>
    </row>
    <row r="362" s="171" customFormat="1" spans="1:3">
      <c r="A362" s="288">
        <v>2040704</v>
      </c>
      <c r="B362" s="292" t="s">
        <v>278</v>
      </c>
      <c r="C362" s="290"/>
    </row>
    <row r="363" s="171" customFormat="1" spans="1:3">
      <c r="A363" s="288">
        <v>2040705</v>
      </c>
      <c r="B363" s="292" t="s">
        <v>279</v>
      </c>
      <c r="C363" s="290"/>
    </row>
    <row r="364" s="171" customFormat="1" spans="1:3">
      <c r="A364" s="288">
        <v>2040706</v>
      </c>
      <c r="B364" s="292" t="s">
        <v>280</v>
      </c>
      <c r="C364" s="290"/>
    </row>
    <row r="365" s="171" customFormat="1" spans="1:3">
      <c r="A365" s="288">
        <v>2040707</v>
      </c>
      <c r="B365" s="292" t="s">
        <v>104</v>
      </c>
      <c r="C365" s="290"/>
    </row>
    <row r="366" s="171" customFormat="1" spans="1:3">
      <c r="A366" s="288">
        <v>2040750</v>
      </c>
      <c r="B366" s="292" t="s">
        <v>72</v>
      </c>
      <c r="C366" s="290"/>
    </row>
    <row r="367" s="171" customFormat="1" spans="1:3">
      <c r="A367" s="288">
        <v>2040799</v>
      </c>
      <c r="B367" s="292" t="s">
        <v>281</v>
      </c>
      <c r="C367" s="290"/>
    </row>
    <row r="368" spans="1:4">
      <c r="A368" s="288">
        <v>20408</v>
      </c>
      <c r="B368" s="291" t="s">
        <v>282</v>
      </c>
      <c r="C368" s="298">
        <f>SUM(C369:C377)</f>
        <v>0</v>
      </c>
      <c r="D368" s="221">
        <v>2</v>
      </c>
    </row>
    <row r="369" s="171" customFormat="1" spans="1:3">
      <c r="A369" s="288">
        <v>2040801</v>
      </c>
      <c r="B369" s="292" t="s">
        <v>63</v>
      </c>
      <c r="C369" s="290"/>
    </row>
    <row r="370" s="171" customFormat="1" spans="1:3">
      <c r="A370" s="288">
        <v>2040802</v>
      </c>
      <c r="B370" s="292" t="s">
        <v>64</v>
      </c>
      <c r="C370" s="290"/>
    </row>
    <row r="371" s="171" customFormat="1" spans="1:3">
      <c r="A371" s="288">
        <v>2040803</v>
      </c>
      <c r="B371" s="292" t="s">
        <v>65</v>
      </c>
      <c r="C371" s="290"/>
    </row>
    <row r="372" s="171" customFormat="1" spans="1:3">
      <c r="A372" s="288">
        <v>2040804</v>
      </c>
      <c r="B372" s="292" t="s">
        <v>283</v>
      </c>
      <c r="C372" s="290"/>
    </row>
    <row r="373" s="171" customFormat="1" spans="1:3">
      <c r="A373" s="288">
        <v>2040805</v>
      </c>
      <c r="B373" s="292" t="s">
        <v>284</v>
      </c>
      <c r="C373" s="290"/>
    </row>
    <row r="374" s="171" customFormat="1" spans="1:3">
      <c r="A374" s="288">
        <v>2040806</v>
      </c>
      <c r="B374" s="292" t="s">
        <v>285</v>
      </c>
      <c r="C374" s="290"/>
    </row>
    <row r="375" s="171" customFormat="1" spans="1:3">
      <c r="A375" s="288">
        <v>2040807</v>
      </c>
      <c r="B375" s="292" t="s">
        <v>104</v>
      </c>
      <c r="C375" s="290"/>
    </row>
    <row r="376" s="171" customFormat="1" spans="1:3">
      <c r="A376" s="288">
        <v>2040850</v>
      </c>
      <c r="B376" s="292" t="s">
        <v>72</v>
      </c>
      <c r="C376" s="290"/>
    </row>
    <row r="377" s="171" customFormat="1" spans="1:3">
      <c r="A377" s="288">
        <v>2040899</v>
      </c>
      <c r="B377" s="292" t="s">
        <v>286</v>
      </c>
      <c r="C377" s="290"/>
    </row>
    <row r="378" spans="1:4">
      <c r="A378" s="288">
        <v>20409</v>
      </c>
      <c r="B378" s="291" t="s">
        <v>287</v>
      </c>
      <c r="C378" s="290">
        <f>SUM(C379:C385)</f>
        <v>0</v>
      </c>
      <c r="D378" s="221">
        <v>2</v>
      </c>
    </row>
    <row r="379" s="171" customFormat="1" spans="1:3">
      <c r="A379" s="288">
        <v>2040901</v>
      </c>
      <c r="B379" s="292" t="s">
        <v>63</v>
      </c>
      <c r="C379" s="290"/>
    </row>
    <row r="380" s="171" customFormat="1" spans="1:3">
      <c r="A380" s="288">
        <v>2040902</v>
      </c>
      <c r="B380" s="292" t="s">
        <v>64</v>
      </c>
      <c r="C380" s="290"/>
    </row>
    <row r="381" s="171" customFormat="1" spans="1:3">
      <c r="A381" s="288">
        <v>2040903</v>
      </c>
      <c r="B381" s="292" t="s">
        <v>65</v>
      </c>
      <c r="C381" s="290"/>
    </row>
    <row r="382" s="171" customFormat="1" spans="1:3">
      <c r="A382" s="288">
        <v>2040904</v>
      </c>
      <c r="B382" s="292" t="s">
        <v>288</v>
      </c>
      <c r="C382" s="290"/>
    </row>
    <row r="383" s="171" customFormat="1" spans="1:3">
      <c r="A383" s="288">
        <v>2040905</v>
      </c>
      <c r="B383" s="292" t="s">
        <v>289</v>
      </c>
      <c r="C383" s="290"/>
    </row>
    <row r="384" s="171" customFormat="1" spans="1:3">
      <c r="A384" s="288">
        <v>2040950</v>
      </c>
      <c r="B384" s="292" t="s">
        <v>72</v>
      </c>
      <c r="C384" s="290"/>
    </row>
    <row r="385" s="171" customFormat="1" spans="1:3">
      <c r="A385" s="288">
        <v>2040999</v>
      </c>
      <c r="B385" s="292" t="s">
        <v>290</v>
      </c>
      <c r="C385" s="290"/>
    </row>
    <row r="386" spans="1:4">
      <c r="A386" s="288">
        <v>20410</v>
      </c>
      <c r="B386" s="291" t="s">
        <v>291</v>
      </c>
      <c r="C386" s="290">
        <f>SUM(C387:C391)</f>
        <v>0</v>
      </c>
      <c r="D386" s="221">
        <v>2</v>
      </c>
    </row>
    <row r="387" s="171" customFormat="1" spans="1:3">
      <c r="A387" s="288">
        <v>2041001</v>
      </c>
      <c r="B387" s="292" t="s">
        <v>63</v>
      </c>
      <c r="C387" s="290"/>
    </row>
    <row r="388" s="171" customFormat="1" spans="1:3">
      <c r="A388" s="288">
        <v>2041002</v>
      </c>
      <c r="B388" s="292" t="s">
        <v>64</v>
      </c>
      <c r="C388" s="290"/>
    </row>
    <row r="389" s="171" customFormat="1" spans="1:3">
      <c r="A389" s="288">
        <v>2041006</v>
      </c>
      <c r="B389" s="292" t="s">
        <v>104</v>
      </c>
      <c r="C389" s="290"/>
    </row>
    <row r="390" s="171" customFormat="1" spans="1:3">
      <c r="A390" s="288">
        <v>2041007</v>
      </c>
      <c r="B390" s="292" t="s">
        <v>292</v>
      </c>
      <c r="C390" s="290"/>
    </row>
    <row r="391" s="171" customFormat="1" spans="1:3">
      <c r="A391" s="288">
        <v>2041099</v>
      </c>
      <c r="B391" s="292" t="s">
        <v>293</v>
      </c>
      <c r="C391" s="290"/>
    </row>
    <row r="392" spans="1:4">
      <c r="A392" s="288">
        <v>20499</v>
      </c>
      <c r="B392" s="291" t="s">
        <v>294</v>
      </c>
      <c r="C392" s="290">
        <f>SUM(C393:C394)</f>
        <v>0</v>
      </c>
      <c r="D392" s="221">
        <v>2</v>
      </c>
    </row>
    <row r="393" s="171" customFormat="1" spans="1:3">
      <c r="A393" s="288">
        <v>2049902</v>
      </c>
      <c r="B393" s="292" t="s">
        <v>295</v>
      </c>
      <c r="C393" s="290"/>
    </row>
    <row r="394" s="171" customFormat="1" spans="1:3">
      <c r="A394" s="288">
        <v>2049999</v>
      </c>
      <c r="B394" s="292" t="s">
        <v>296</v>
      </c>
      <c r="C394" s="290"/>
    </row>
    <row r="395" s="171" customFormat="1" spans="1:4">
      <c r="A395" s="288">
        <v>205</v>
      </c>
      <c r="B395" s="289" t="s">
        <v>297</v>
      </c>
      <c r="C395" s="290">
        <f>C396+C401+C408+C414+C420+C424+C428+C432+C438+C445</f>
        <v>55656.103858</v>
      </c>
      <c r="D395" s="221">
        <v>1</v>
      </c>
    </row>
    <row r="396" spans="1:4">
      <c r="A396" s="288">
        <v>20501</v>
      </c>
      <c r="B396" s="291" t="s">
        <v>298</v>
      </c>
      <c r="C396" s="290">
        <f>SUM(C397:C400)</f>
        <v>1319.4774</v>
      </c>
      <c r="D396" s="221">
        <v>2</v>
      </c>
    </row>
    <row r="397" s="171" customFormat="1" spans="1:3">
      <c r="A397" s="288">
        <v>2050101</v>
      </c>
      <c r="B397" s="292" t="s">
        <v>63</v>
      </c>
      <c r="C397" s="290">
        <v>1319.4774</v>
      </c>
    </row>
    <row r="398" s="171" customFormat="1" spans="1:3">
      <c r="A398" s="288">
        <v>2050102</v>
      </c>
      <c r="B398" s="292" t="s">
        <v>64</v>
      </c>
      <c r="C398" s="290"/>
    </row>
    <row r="399" s="171" customFormat="1" spans="1:3">
      <c r="A399" s="288">
        <v>2050103</v>
      </c>
      <c r="B399" s="292" t="s">
        <v>65</v>
      </c>
      <c r="C399" s="290"/>
    </row>
    <row r="400" s="171" customFormat="1" spans="1:3">
      <c r="A400" s="288">
        <v>2050199</v>
      </c>
      <c r="B400" s="292" t="s">
        <v>299</v>
      </c>
      <c r="C400" s="290"/>
    </row>
    <row r="401" spans="1:4">
      <c r="A401" s="288">
        <v>20502</v>
      </c>
      <c r="B401" s="291" t="s">
        <v>300</v>
      </c>
      <c r="C401" s="290">
        <f>SUM(C402:C407)</f>
        <v>52506.314458</v>
      </c>
      <c r="D401" s="221">
        <v>2</v>
      </c>
    </row>
    <row r="402" s="171" customFormat="1" spans="1:3">
      <c r="A402" s="288">
        <v>2050201</v>
      </c>
      <c r="B402" s="292" t="s">
        <v>301</v>
      </c>
      <c r="C402" s="290">
        <v>4352.524</v>
      </c>
    </row>
    <row r="403" s="171" customFormat="1" spans="1:3">
      <c r="A403" s="288">
        <v>2050202</v>
      </c>
      <c r="B403" s="292" t="s">
        <v>302</v>
      </c>
      <c r="C403" s="293">
        <v>22060.7238</v>
      </c>
    </row>
    <row r="404" s="171" customFormat="1" spans="1:3">
      <c r="A404" s="288">
        <v>2050203</v>
      </c>
      <c r="B404" s="292" t="s">
        <v>303</v>
      </c>
      <c r="C404" s="290">
        <v>20299.203858</v>
      </c>
    </row>
    <row r="405" s="171" customFormat="1" spans="1:3">
      <c r="A405" s="288">
        <v>2050204</v>
      </c>
      <c r="B405" s="292" t="s">
        <v>304</v>
      </c>
      <c r="C405" s="290">
        <v>5793.8628</v>
      </c>
    </row>
    <row r="406" s="171" customFormat="1" spans="1:3">
      <c r="A406" s="288">
        <v>2050205</v>
      </c>
      <c r="B406" s="292" t="s">
        <v>305</v>
      </c>
      <c r="C406" s="290"/>
    </row>
    <row r="407" s="171" customFormat="1" spans="1:3">
      <c r="A407" s="288">
        <v>2050299</v>
      </c>
      <c r="B407" s="292" t="s">
        <v>306</v>
      </c>
      <c r="C407" s="290"/>
    </row>
    <row r="408" spans="1:4">
      <c r="A408" s="288">
        <v>20503</v>
      </c>
      <c r="B408" s="291" t="s">
        <v>307</v>
      </c>
      <c r="C408" s="290">
        <f>SUM(C409:C413)</f>
        <v>1830.312</v>
      </c>
      <c r="D408" s="221">
        <v>2</v>
      </c>
    </row>
    <row r="409" s="171" customFormat="1" spans="1:3">
      <c r="A409" s="288">
        <v>2050301</v>
      </c>
      <c r="B409" s="292" t="s">
        <v>308</v>
      </c>
      <c r="C409" s="290"/>
    </row>
    <row r="410" s="171" customFormat="1" spans="1:3">
      <c r="A410" s="288">
        <v>2050302</v>
      </c>
      <c r="B410" s="292" t="s">
        <v>309</v>
      </c>
      <c r="C410" s="290">
        <v>1830.312</v>
      </c>
    </row>
    <row r="411" s="171" customFormat="1" spans="1:3">
      <c r="A411" s="288">
        <v>2050303</v>
      </c>
      <c r="B411" s="292" t="s">
        <v>310</v>
      </c>
      <c r="C411" s="290"/>
    </row>
    <row r="412" s="171" customFormat="1" spans="1:3">
      <c r="A412" s="288">
        <v>2050305</v>
      </c>
      <c r="B412" s="292" t="s">
        <v>311</v>
      </c>
      <c r="C412" s="290"/>
    </row>
    <row r="413" s="171" customFormat="1" spans="1:3">
      <c r="A413" s="288">
        <v>2050399</v>
      </c>
      <c r="B413" s="292" t="s">
        <v>312</v>
      </c>
      <c r="C413" s="290"/>
    </row>
    <row r="414" spans="1:4">
      <c r="A414" s="288">
        <v>20504</v>
      </c>
      <c r="B414" s="291" t="s">
        <v>313</v>
      </c>
      <c r="C414" s="290">
        <f>SUM(C415:C419)</f>
        <v>0</v>
      </c>
      <c r="D414" s="221">
        <v>2</v>
      </c>
    </row>
    <row r="415" s="171" customFormat="1" spans="1:3">
      <c r="A415" s="288">
        <v>2050401</v>
      </c>
      <c r="B415" s="292" t="s">
        <v>314</v>
      </c>
      <c r="C415" s="290"/>
    </row>
    <row r="416" s="171" customFormat="1" spans="1:3">
      <c r="A416" s="288">
        <v>2050402</v>
      </c>
      <c r="B416" s="292" t="s">
        <v>315</v>
      </c>
      <c r="C416" s="290"/>
    </row>
    <row r="417" s="171" customFormat="1" spans="1:3">
      <c r="A417" s="288">
        <v>2050403</v>
      </c>
      <c r="B417" s="292" t="s">
        <v>316</v>
      </c>
      <c r="C417" s="290"/>
    </row>
    <row r="418" s="171" customFormat="1" spans="1:3">
      <c r="A418" s="288">
        <v>2050404</v>
      </c>
      <c r="B418" s="292" t="s">
        <v>317</v>
      </c>
      <c r="C418" s="290"/>
    </row>
    <row r="419" s="171" customFormat="1" spans="1:3">
      <c r="A419" s="288">
        <v>2050499</v>
      </c>
      <c r="B419" s="292" t="s">
        <v>318</v>
      </c>
      <c r="C419" s="290"/>
    </row>
    <row r="420" spans="1:4">
      <c r="A420" s="288">
        <v>20505</v>
      </c>
      <c r="B420" s="291" t="s">
        <v>319</v>
      </c>
      <c r="C420" s="290">
        <f>SUM(C421:C423)</f>
        <v>0</v>
      </c>
      <c r="D420" s="221">
        <v>2</v>
      </c>
    </row>
    <row r="421" s="171" customFormat="1" spans="1:3">
      <c r="A421" s="288">
        <v>2050501</v>
      </c>
      <c r="B421" s="292" t="s">
        <v>320</v>
      </c>
      <c r="C421" s="290"/>
    </row>
    <row r="422" s="171" customFormat="1" spans="1:3">
      <c r="A422" s="288">
        <v>2050502</v>
      </c>
      <c r="B422" s="292" t="s">
        <v>321</v>
      </c>
      <c r="C422" s="290"/>
    </row>
    <row r="423" s="171" customFormat="1" spans="1:3">
      <c r="A423" s="288">
        <v>2050599</v>
      </c>
      <c r="B423" s="292" t="s">
        <v>322</v>
      </c>
      <c r="C423" s="290"/>
    </row>
    <row r="424" spans="1:4">
      <c r="A424" s="288">
        <v>20506</v>
      </c>
      <c r="B424" s="291" t="s">
        <v>323</v>
      </c>
      <c r="C424" s="290">
        <f>SUM(C425:C427)</f>
        <v>0</v>
      </c>
      <c r="D424" s="221">
        <v>2</v>
      </c>
    </row>
    <row r="425" s="171" customFormat="1" spans="1:3">
      <c r="A425" s="288">
        <v>2050601</v>
      </c>
      <c r="B425" s="292" t="s">
        <v>324</v>
      </c>
      <c r="C425" s="290"/>
    </row>
    <row r="426" s="171" customFormat="1" spans="1:3">
      <c r="A426" s="288">
        <v>2050602</v>
      </c>
      <c r="B426" s="292" t="s">
        <v>325</v>
      </c>
      <c r="C426" s="290"/>
    </row>
    <row r="427" s="171" customFormat="1" spans="1:3">
      <c r="A427" s="288">
        <v>2050699</v>
      </c>
      <c r="B427" s="292" t="s">
        <v>326</v>
      </c>
      <c r="C427" s="290"/>
    </row>
    <row r="428" spans="1:4">
      <c r="A428" s="288">
        <v>20507</v>
      </c>
      <c r="B428" s="291" t="s">
        <v>327</v>
      </c>
      <c r="C428" s="290">
        <f>SUM(C429:C431)</f>
        <v>0</v>
      </c>
      <c r="D428" s="221">
        <v>2</v>
      </c>
    </row>
    <row r="429" s="171" customFormat="1" spans="1:3">
      <c r="A429" s="288">
        <v>2050701</v>
      </c>
      <c r="B429" s="292" t="s">
        <v>328</v>
      </c>
      <c r="C429" s="290"/>
    </row>
    <row r="430" s="171" customFormat="1" spans="1:3">
      <c r="A430" s="288">
        <v>2050702</v>
      </c>
      <c r="B430" s="292" t="s">
        <v>329</v>
      </c>
      <c r="C430" s="290"/>
    </row>
    <row r="431" s="171" customFormat="1" spans="1:3">
      <c r="A431" s="288">
        <v>2050799</v>
      </c>
      <c r="B431" s="292" t="s">
        <v>330</v>
      </c>
      <c r="C431" s="290"/>
    </row>
    <row r="432" spans="1:4">
      <c r="A432" s="288">
        <v>20508</v>
      </c>
      <c r="B432" s="291" t="s">
        <v>331</v>
      </c>
      <c r="C432" s="290">
        <f>SUM(C433:C437)</f>
        <v>0</v>
      </c>
      <c r="D432" s="221">
        <v>2</v>
      </c>
    </row>
    <row r="433" s="171" customFormat="1" spans="1:3">
      <c r="A433" s="288">
        <v>2050801</v>
      </c>
      <c r="B433" s="292" t="s">
        <v>332</v>
      </c>
      <c r="C433" s="290"/>
    </row>
    <row r="434" s="171" customFormat="1" spans="1:3">
      <c r="A434" s="288">
        <v>2050802</v>
      </c>
      <c r="B434" s="292" t="s">
        <v>333</v>
      </c>
      <c r="C434" s="290"/>
    </row>
    <row r="435" s="171" customFormat="1" spans="1:3">
      <c r="A435" s="288">
        <v>2050803</v>
      </c>
      <c r="B435" s="292" t="s">
        <v>334</v>
      </c>
      <c r="C435" s="290"/>
    </row>
    <row r="436" s="171" customFormat="1" spans="1:3">
      <c r="A436" s="288">
        <v>2050804</v>
      </c>
      <c r="B436" s="292" t="s">
        <v>335</v>
      </c>
      <c r="C436" s="290"/>
    </row>
    <row r="437" s="171" customFormat="1" spans="1:3">
      <c r="A437" s="288">
        <v>2050899</v>
      </c>
      <c r="B437" s="292" t="s">
        <v>336</v>
      </c>
      <c r="C437" s="290"/>
    </row>
    <row r="438" spans="1:4">
      <c r="A438" s="288">
        <v>20509</v>
      </c>
      <c r="B438" s="291" t="s">
        <v>337</v>
      </c>
      <c r="C438" s="290">
        <f>SUM(C439:C444)</f>
        <v>0</v>
      </c>
      <c r="D438" s="221">
        <v>2</v>
      </c>
    </row>
    <row r="439" s="171" customFormat="1" spans="1:3">
      <c r="A439" s="288">
        <v>2050901</v>
      </c>
      <c r="B439" s="292" t="s">
        <v>338</v>
      </c>
      <c r="C439" s="290"/>
    </row>
    <row r="440" s="171" customFormat="1" spans="1:3">
      <c r="A440" s="288">
        <v>2050902</v>
      </c>
      <c r="B440" s="292" t="s">
        <v>339</v>
      </c>
      <c r="C440" s="290"/>
    </row>
    <row r="441" s="171" customFormat="1" spans="1:3">
      <c r="A441" s="288">
        <v>2050903</v>
      </c>
      <c r="B441" s="292" t="s">
        <v>340</v>
      </c>
      <c r="C441" s="290"/>
    </row>
    <row r="442" s="171" customFormat="1" spans="1:3">
      <c r="A442" s="288">
        <v>2050904</v>
      </c>
      <c r="B442" s="292" t="s">
        <v>341</v>
      </c>
      <c r="C442" s="290"/>
    </row>
    <row r="443" s="171" customFormat="1" spans="1:3">
      <c r="A443" s="288">
        <v>2050905</v>
      </c>
      <c r="B443" s="292" t="s">
        <v>342</v>
      </c>
      <c r="C443" s="290"/>
    </row>
    <row r="444" s="171" customFormat="1" spans="1:3">
      <c r="A444" s="288">
        <v>2050999</v>
      </c>
      <c r="B444" s="292" t="s">
        <v>343</v>
      </c>
      <c r="C444" s="290"/>
    </row>
    <row r="445" spans="1:4">
      <c r="A445" s="288">
        <v>20599</v>
      </c>
      <c r="B445" s="291" t="s">
        <v>344</v>
      </c>
      <c r="C445" s="290">
        <f>C446</f>
        <v>0</v>
      </c>
      <c r="D445" s="221">
        <v>2</v>
      </c>
    </row>
    <row r="446" s="171" customFormat="1" spans="1:3">
      <c r="A446" s="288">
        <v>2059999</v>
      </c>
      <c r="B446" s="292" t="s">
        <v>345</v>
      </c>
      <c r="C446" s="290"/>
    </row>
    <row r="447" s="171" customFormat="1" spans="1:4">
      <c r="A447" s="288">
        <v>206</v>
      </c>
      <c r="B447" s="289" t="s">
        <v>346</v>
      </c>
      <c r="C447" s="290">
        <f>C448+C453+C462+C468+C473+C478+C483+C490+C494+C498</f>
        <v>0</v>
      </c>
      <c r="D447" s="221">
        <v>1</v>
      </c>
    </row>
    <row r="448" spans="1:4">
      <c r="A448" s="288">
        <v>20601</v>
      </c>
      <c r="B448" s="291" t="s">
        <v>347</v>
      </c>
      <c r="C448" s="290">
        <f>SUM(C449:C452)</f>
        <v>0</v>
      </c>
      <c r="D448" s="221">
        <v>2</v>
      </c>
    </row>
    <row r="449" s="171" customFormat="1" spans="1:3">
      <c r="A449" s="288">
        <v>2060101</v>
      </c>
      <c r="B449" s="292" t="s">
        <v>63</v>
      </c>
      <c r="C449" s="290"/>
    </row>
    <row r="450" s="171" customFormat="1" spans="1:3">
      <c r="A450" s="288">
        <v>2060102</v>
      </c>
      <c r="B450" s="292" t="s">
        <v>64</v>
      </c>
      <c r="C450" s="290"/>
    </row>
    <row r="451" s="171" customFormat="1" spans="1:3">
      <c r="A451" s="288">
        <v>2060103</v>
      </c>
      <c r="B451" s="292" t="s">
        <v>65</v>
      </c>
      <c r="C451" s="290"/>
    </row>
    <row r="452" s="171" customFormat="1" spans="1:3">
      <c r="A452" s="288">
        <v>2060199</v>
      </c>
      <c r="B452" s="292" t="s">
        <v>348</v>
      </c>
      <c r="C452" s="290"/>
    </row>
    <row r="453" spans="1:4">
      <c r="A453" s="288">
        <v>20602</v>
      </c>
      <c r="B453" s="291" t="s">
        <v>349</v>
      </c>
      <c r="C453" s="290">
        <f>SUM(C454:C461)</f>
        <v>0</v>
      </c>
      <c r="D453" s="221">
        <v>2</v>
      </c>
    </row>
    <row r="454" s="171" customFormat="1" spans="1:3">
      <c r="A454" s="288">
        <v>2060201</v>
      </c>
      <c r="B454" s="292" t="s">
        <v>350</v>
      </c>
      <c r="C454" s="290"/>
    </row>
    <row r="455" s="171" customFormat="1" spans="1:3">
      <c r="A455" s="288">
        <v>2060203</v>
      </c>
      <c r="B455" s="292" t="s">
        <v>351</v>
      </c>
      <c r="C455" s="290"/>
    </row>
    <row r="456" s="171" customFormat="1" spans="1:3">
      <c r="A456" s="288">
        <v>2060204</v>
      </c>
      <c r="B456" s="292" t="s">
        <v>352</v>
      </c>
      <c r="C456" s="290"/>
    </row>
    <row r="457" s="171" customFormat="1" spans="1:3">
      <c r="A457" s="288">
        <v>2060205</v>
      </c>
      <c r="B457" s="292" t="s">
        <v>353</v>
      </c>
      <c r="C457" s="290"/>
    </row>
    <row r="458" s="171" customFormat="1" spans="1:3">
      <c r="A458" s="288">
        <v>2060206</v>
      </c>
      <c r="B458" s="292" t="s">
        <v>354</v>
      </c>
      <c r="C458" s="290"/>
    </row>
    <row r="459" s="171" customFormat="1" spans="1:3">
      <c r="A459" s="288">
        <v>2060207</v>
      </c>
      <c r="B459" s="292" t="s">
        <v>355</v>
      </c>
      <c r="C459" s="290"/>
    </row>
    <row r="460" s="171" customFormat="1" spans="1:3">
      <c r="A460" s="288">
        <v>2060208</v>
      </c>
      <c r="B460" s="292" t="s">
        <v>356</v>
      </c>
      <c r="C460" s="290"/>
    </row>
    <row r="461" s="171" customFormat="1" spans="1:3">
      <c r="A461" s="288">
        <v>2060299</v>
      </c>
      <c r="B461" s="292" t="s">
        <v>357</v>
      </c>
      <c r="C461" s="290"/>
    </row>
    <row r="462" spans="1:4">
      <c r="A462" s="288">
        <v>20603</v>
      </c>
      <c r="B462" s="291" t="s">
        <v>358</v>
      </c>
      <c r="C462" s="290">
        <f>SUM(C463:C467)</f>
        <v>0</v>
      </c>
      <c r="D462" s="221">
        <v>2</v>
      </c>
    </row>
    <row r="463" s="171" customFormat="1" spans="1:3">
      <c r="A463" s="288">
        <v>2060301</v>
      </c>
      <c r="B463" s="292" t="s">
        <v>350</v>
      </c>
      <c r="C463" s="290"/>
    </row>
    <row r="464" s="171" customFormat="1" spans="1:3">
      <c r="A464" s="288">
        <v>2060302</v>
      </c>
      <c r="B464" s="292" t="s">
        <v>359</v>
      </c>
      <c r="C464" s="290"/>
    </row>
    <row r="465" s="171" customFormat="1" spans="1:3">
      <c r="A465" s="288">
        <v>2060303</v>
      </c>
      <c r="B465" s="292" t="s">
        <v>360</v>
      </c>
      <c r="C465" s="290"/>
    </row>
    <row r="466" s="171" customFormat="1" spans="1:3">
      <c r="A466" s="288">
        <v>2060304</v>
      </c>
      <c r="B466" s="292" t="s">
        <v>361</v>
      </c>
      <c r="C466" s="290"/>
    </row>
    <row r="467" s="171" customFormat="1" spans="1:3">
      <c r="A467" s="288">
        <v>2060399</v>
      </c>
      <c r="B467" s="292" t="s">
        <v>362</v>
      </c>
      <c r="C467" s="290"/>
    </row>
    <row r="468" spans="1:4">
      <c r="A468" s="288">
        <v>20604</v>
      </c>
      <c r="B468" s="291" t="s">
        <v>363</v>
      </c>
      <c r="C468" s="290">
        <f>SUM(C469:C472)</f>
        <v>0</v>
      </c>
      <c r="D468" s="221">
        <v>2</v>
      </c>
    </row>
    <row r="469" s="171" customFormat="1" spans="1:3">
      <c r="A469" s="288">
        <v>2060401</v>
      </c>
      <c r="B469" s="292" t="s">
        <v>350</v>
      </c>
      <c r="C469" s="290"/>
    </row>
    <row r="470" s="171" customFormat="1" spans="1:3">
      <c r="A470" s="288">
        <v>2060404</v>
      </c>
      <c r="B470" s="292" t="s">
        <v>364</v>
      </c>
      <c r="C470" s="290"/>
    </row>
    <row r="471" s="171" customFormat="1" spans="1:3">
      <c r="A471" s="288">
        <v>2060405</v>
      </c>
      <c r="B471" s="292" t="s">
        <v>365</v>
      </c>
      <c r="C471" s="290"/>
    </row>
    <row r="472" s="171" customFormat="1" spans="1:3">
      <c r="A472" s="288">
        <v>2060499</v>
      </c>
      <c r="B472" s="292" t="s">
        <v>366</v>
      </c>
      <c r="C472" s="290"/>
    </row>
    <row r="473" spans="1:4">
      <c r="A473" s="288">
        <v>20605</v>
      </c>
      <c r="B473" s="291" t="s">
        <v>367</v>
      </c>
      <c r="C473" s="290">
        <f>SUM(C474:C477)</f>
        <v>0</v>
      </c>
      <c r="D473" s="221">
        <v>2</v>
      </c>
    </row>
    <row r="474" s="171" customFormat="1" spans="1:3">
      <c r="A474" s="288">
        <v>2060501</v>
      </c>
      <c r="B474" s="292" t="s">
        <v>350</v>
      </c>
      <c r="C474" s="290"/>
    </row>
    <row r="475" s="171" customFormat="1" spans="1:3">
      <c r="A475" s="288">
        <v>2060502</v>
      </c>
      <c r="B475" s="292" t="s">
        <v>368</v>
      </c>
      <c r="C475" s="290"/>
    </row>
    <row r="476" s="171" customFormat="1" spans="1:3">
      <c r="A476" s="288">
        <v>2060503</v>
      </c>
      <c r="B476" s="292" t="s">
        <v>369</v>
      </c>
      <c r="C476" s="290"/>
    </row>
    <row r="477" s="171" customFormat="1" spans="1:3">
      <c r="A477" s="288">
        <v>2060599</v>
      </c>
      <c r="B477" s="292" t="s">
        <v>370</v>
      </c>
      <c r="C477" s="290"/>
    </row>
    <row r="478" spans="1:4">
      <c r="A478" s="288">
        <v>20606</v>
      </c>
      <c r="B478" s="291" t="s">
        <v>371</v>
      </c>
      <c r="C478" s="290">
        <f>SUM(C479:C482)</f>
        <v>0</v>
      </c>
      <c r="D478" s="221">
        <v>2</v>
      </c>
    </row>
    <row r="479" s="171" customFormat="1" spans="1:3">
      <c r="A479" s="288">
        <v>2060601</v>
      </c>
      <c r="B479" s="292" t="s">
        <v>372</v>
      </c>
      <c r="C479" s="290"/>
    </row>
    <row r="480" s="171" customFormat="1" spans="1:3">
      <c r="A480" s="288">
        <v>2060602</v>
      </c>
      <c r="B480" s="292" t="s">
        <v>373</v>
      </c>
      <c r="C480" s="290"/>
    </row>
    <row r="481" s="171" customFormat="1" spans="1:3">
      <c r="A481" s="288">
        <v>2060603</v>
      </c>
      <c r="B481" s="292" t="s">
        <v>374</v>
      </c>
      <c r="C481" s="290"/>
    </row>
    <row r="482" s="171" customFormat="1" spans="1:3">
      <c r="A482" s="288">
        <v>2060699</v>
      </c>
      <c r="B482" s="292" t="s">
        <v>375</v>
      </c>
      <c r="C482" s="290"/>
    </row>
    <row r="483" spans="1:4">
      <c r="A483" s="288">
        <v>20607</v>
      </c>
      <c r="B483" s="291" t="s">
        <v>376</v>
      </c>
      <c r="C483" s="290">
        <f>SUM(C484:C489)</f>
        <v>0</v>
      </c>
      <c r="D483" s="221">
        <v>2</v>
      </c>
    </row>
    <row r="484" s="171" customFormat="1" spans="1:3">
      <c r="A484" s="288">
        <v>2060701</v>
      </c>
      <c r="B484" s="292" t="s">
        <v>350</v>
      </c>
      <c r="C484" s="290"/>
    </row>
    <row r="485" s="171" customFormat="1" spans="1:3">
      <c r="A485" s="288">
        <v>2060702</v>
      </c>
      <c r="B485" s="292" t="s">
        <v>377</v>
      </c>
      <c r="C485" s="290"/>
    </row>
    <row r="486" s="171" customFormat="1" spans="1:3">
      <c r="A486" s="288">
        <v>2060703</v>
      </c>
      <c r="B486" s="292" t="s">
        <v>378</v>
      </c>
      <c r="C486" s="290"/>
    </row>
    <row r="487" s="171" customFormat="1" spans="1:3">
      <c r="A487" s="288">
        <v>2060704</v>
      </c>
      <c r="B487" s="292" t="s">
        <v>379</v>
      </c>
      <c r="C487" s="290"/>
    </row>
    <row r="488" s="171" customFormat="1" spans="1:3">
      <c r="A488" s="288">
        <v>2060705</v>
      </c>
      <c r="B488" s="292" t="s">
        <v>380</v>
      </c>
      <c r="C488" s="290"/>
    </row>
    <row r="489" s="171" customFormat="1" spans="1:3">
      <c r="A489" s="288">
        <v>2060799</v>
      </c>
      <c r="B489" s="292" t="s">
        <v>381</v>
      </c>
      <c r="C489" s="290"/>
    </row>
    <row r="490" spans="1:4">
      <c r="A490" s="288">
        <v>20608</v>
      </c>
      <c r="B490" s="291" t="s">
        <v>382</v>
      </c>
      <c r="C490" s="290">
        <f>SUM(C491:C493)</f>
        <v>0</v>
      </c>
      <c r="D490" s="221">
        <v>2</v>
      </c>
    </row>
    <row r="491" s="171" customFormat="1" spans="1:3">
      <c r="A491" s="288">
        <v>2060801</v>
      </c>
      <c r="B491" s="292" t="s">
        <v>383</v>
      </c>
      <c r="C491" s="290"/>
    </row>
    <row r="492" s="171" customFormat="1" spans="1:3">
      <c r="A492" s="288">
        <v>2060802</v>
      </c>
      <c r="B492" s="292" t="s">
        <v>384</v>
      </c>
      <c r="C492" s="290"/>
    </row>
    <row r="493" s="171" customFormat="1" spans="1:3">
      <c r="A493" s="288">
        <v>2060899</v>
      </c>
      <c r="B493" s="292" t="s">
        <v>385</v>
      </c>
      <c r="C493" s="290"/>
    </row>
    <row r="494" spans="1:4">
      <c r="A494" s="288">
        <v>20609</v>
      </c>
      <c r="B494" s="291" t="s">
        <v>386</v>
      </c>
      <c r="C494" s="290">
        <f>SUM(C495:C497)</f>
        <v>0</v>
      </c>
      <c r="D494" s="221">
        <v>2</v>
      </c>
    </row>
    <row r="495" s="171" customFormat="1" spans="1:3">
      <c r="A495" s="288">
        <v>2060901</v>
      </c>
      <c r="B495" s="292" t="s">
        <v>387</v>
      </c>
      <c r="C495" s="290"/>
    </row>
    <row r="496" s="171" customFormat="1" spans="1:3">
      <c r="A496" s="288">
        <v>2060902</v>
      </c>
      <c r="B496" s="292" t="s">
        <v>388</v>
      </c>
      <c r="C496" s="290"/>
    </row>
    <row r="497" s="171" customFormat="1" spans="1:3">
      <c r="A497" s="288">
        <v>2060999</v>
      </c>
      <c r="B497" s="292" t="s">
        <v>389</v>
      </c>
      <c r="C497" s="290"/>
    </row>
    <row r="498" spans="1:4">
      <c r="A498" s="288">
        <v>20699</v>
      </c>
      <c r="B498" s="291" t="s">
        <v>390</v>
      </c>
      <c r="C498" s="290">
        <f>SUM(C499:C502)</f>
        <v>0</v>
      </c>
      <c r="D498" s="221">
        <v>2</v>
      </c>
    </row>
    <row r="499" s="171" customFormat="1" spans="1:3">
      <c r="A499" s="288">
        <v>2069901</v>
      </c>
      <c r="B499" s="292" t="s">
        <v>391</v>
      </c>
      <c r="C499" s="290"/>
    </row>
    <row r="500" s="171" customFormat="1" spans="1:3">
      <c r="A500" s="288">
        <v>2069902</v>
      </c>
      <c r="B500" s="292" t="s">
        <v>392</v>
      </c>
      <c r="C500" s="290"/>
    </row>
    <row r="501" s="171" customFormat="1" spans="1:3">
      <c r="A501" s="288">
        <v>2069903</v>
      </c>
      <c r="B501" s="292" t="s">
        <v>393</v>
      </c>
      <c r="C501" s="290"/>
    </row>
    <row r="502" s="171" customFormat="1" spans="1:3">
      <c r="A502" s="288">
        <v>2069999</v>
      </c>
      <c r="B502" s="292" t="s">
        <v>394</v>
      </c>
      <c r="C502" s="290"/>
    </row>
    <row r="503" s="171" customFormat="1" spans="1:4">
      <c r="A503" s="288">
        <v>207</v>
      </c>
      <c r="B503" s="289" t="s">
        <v>395</v>
      </c>
      <c r="C503" s="290">
        <f>C504+C520+C528+C539+C548+C556</f>
        <v>1249.54505</v>
      </c>
      <c r="D503" s="221">
        <v>1</v>
      </c>
    </row>
    <row r="504" spans="1:4">
      <c r="A504" s="288">
        <v>20701</v>
      </c>
      <c r="B504" s="291" t="s">
        <v>396</v>
      </c>
      <c r="C504" s="290">
        <f>SUM(C505:C518)</f>
        <v>1249.54505</v>
      </c>
      <c r="D504" s="221">
        <v>2</v>
      </c>
    </row>
    <row r="505" s="171" customFormat="1" spans="1:3">
      <c r="A505" s="288">
        <v>2070101</v>
      </c>
      <c r="B505" s="292" t="s">
        <v>63</v>
      </c>
      <c r="C505" s="290">
        <v>1249.54505</v>
      </c>
    </row>
    <row r="506" s="171" customFormat="1" spans="1:3">
      <c r="A506" s="288">
        <v>2070102</v>
      </c>
      <c r="B506" s="292" t="s">
        <v>64</v>
      </c>
      <c r="C506" s="290"/>
    </row>
    <row r="507" s="171" customFormat="1" spans="1:3">
      <c r="A507" s="288">
        <v>2070103</v>
      </c>
      <c r="B507" s="292" t="s">
        <v>65</v>
      </c>
      <c r="C507" s="290"/>
    </row>
    <row r="508" s="171" customFormat="1" spans="1:3">
      <c r="A508" s="288">
        <v>2070104</v>
      </c>
      <c r="B508" s="292" t="s">
        <v>397</v>
      </c>
      <c r="C508" s="290"/>
    </row>
    <row r="509" s="171" customFormat="1" spans="1:3">
      <c r="A509" s="288">
        <v>2070105</v>
      </c>
      <c r="B509" s="292" t="s">
        <v>398</v>
      </c>
      <c r="C509" s="290"/>
    </row>
    <row r="510" s="171" customFormat="1" spans="1:3">
      <c r="A510" s="288">
        <v>2070106</v>
      </c>
      <c r="B510" s="292" t="s">
        <v>399</v>
      </c>
      <c r="C510" s="290"/>
    </row>
    <row r="511" s="171" customFormat="1" spans="1:3">
      <c r="A511" s="288">
        <v>2070107</v>
      </c>
      <c r="B511" s="292" t="s">
        <v>400</v>
      </c>
      <c r="C511" s="290"/>
    </row>
    <row r="512" s="171" customFormat="1" spans="1:3">
      <c r="A512" s="288">
        <v>2070108</v>
      </c>
      <c r="B512" s="292" t="s">
        <v>401</v>
      </c>
      <c r="C512" s="290"/>
    </row>
    <row r="513" s="171" customFormat="1" spans="1:3">
      <c r="A513" s="288">
        <v>2070109</v>
      </c>
      <c r="B513" s="292" t="s">
        <v>402</v>
      </c>
      <c r="C513" s="290"/>
    </row>
    <row r="514" s="171" customFormat="1" spans="1:3">
      <c r="A514" s="288">
        <v>2070110</v>
      </c>
      <c r="B514" s="292" t="s">
        <v>403</v>
      </c>
      <c r="C514" s="290"/>
    </row>
    <row r="515" s="171" customFormat="1" spans="1:3">
      <c r="A515" s="288">
        <v>2070111</v>
      </c>
      <c r="B515" s="292" t="s">
        <v>404</v>
      </c>
      <c r="C515" s="290"/>
    </row>
    <row r="516" s="171" customFormat="1" spans="1:3">
      <c r="A516" s="288">
        <v>2070112</v>
      </c>
      <c r="B516" s="292" t="s">
        <v>405</v>
      </c>
      <c r="C516" s="290"/>
    </row>
    <row r="517" s="171" customFormat="1" spans="1:3">
      <c r="A517" s="288">
        <v>2070113</v>
      </c>
      <c r="B517" s="292" t="s">
        <v>406</v>
      </c>
      <c r="C517" s="290"/>
    </row>
    <row r="518" s="171" customFormat="1" spans="1:3">
      <c r="A518" s="288">
        <v>2070114</v>
      </c>
      <c r="B518" s="292" t="s">
        <v>407</v>
      </c>
      <c r="C518" s="290"/>
    </row>
    <row r="519" s="171" customFormat="1" spans="1:3">
      <c r="A519" s="288">
        <v>2070199</v>
      </c>
      <c r="B519" s="292" t="s">
        <v>408</v>
      </c>
      <c r="C519" s="290"/>
    </row>
    <row r="520" spans="1:4">
      <c r="A520" s="288">
        <v>20702</v>
      </c>
      <c r="B520" s="291" t="s">
        <v>409</v>
      </c>
      <c r="C520" s="290">
        <f>SUM(C521:C527)</f>
        <v>0</v>
      </c>
      <c r="D520" s="221">
        <v>2</v>
      </c>
    </row>
    <row r="521" s="171" customFormat="1" spans="1:3">
      <c r="A521" s="288">
        <v>2070201</v>
      </c>
      <c r="B521" s="292" t="s">
        <v>63</v>
      </c>
      <c r="C521" s="290"/>
    </row>
    <row r="522" s="171" customFormat="1" spans="1:3">
      <c r="A522" s="288">
        <v>2070202</v>
      </c>
      <c r="B522" s="292" t="s">
        <v>64</v>
      </c>
      <c r="C522" s="290"/>
    </row>
    <row r="523" s="171" customFormat="1" spans="1:3">
      <c r="A523" s="288">
        <v>2070203</v>
      </c>
      <c r="B523" s="292" t="s">
        <v>65</v>
      </c>
      <c r="C523" s="290"/>
    </row>
    <row r="524" s="171" customFormat="1" spans="1:3">
      <c r="A524" s="288">
        <v>2070204</v>
      </c>
      <c r="B524" s="292" t="s">
        <v>410</v>
      </c>
      <c r="C524" s="290"/>
    </row>
    <row r="525" s="171" customFormat="1" spans="1:3">
      <c r="A525" s="288">
        <v>2070205</v>
      </c>
      <c r="B525" s="292" t="s">
        <v>411</v>
      </c>
      <c r="C525" s="290"/>
    </row>
    <row r="526" s="171" customFormat="1" spans="1:3">
      <c r="A526" s="288">
        <v>2070206</v>
      </c>
      <c r="B526" s="292" t="s">
        <v>412</v>
      </c>
      <c r="C526" s="290"/>
    </row>
    <row r="527" s="171" customFormat="1" spans="1:3">
      <c r="A527" s="288">
        <v>2070299</v>
      </c>
      <c r="B527" s="292" t="s">
        <v>413</v>
      </c>
      <c r="C527" s="290"/>
    </row>
    <row r="528" spans="1:4">
      <c r="A528" s="288">
        <v>20703</v>
      </c>
      <c r="B528" s="291" t="s">
        <v>414</v>
      </c>
      <c r="C528" s="290">
        <f>SUM(C529:C538)</f>
        <v>0</v>
      </c>
      <c r="D528" s="221">
        <v>2</v>
      </c>
    </row>
    <row r="529" s="171" customFormat="1" spans="1:3">
      <c r="A529" s="288">
        <v>2070301</v>
      </c>
      <c r="B529" s="292" t="s">
        <v>63</v>
      </c>
      <c r="C529" s="290"/>
    </row>
    <row r="530" s="171" customFormat="1" spans="1:3">
      <c r="A530" s="288">
        <v>2070302</v>
      </c>
      <c r="B530" s="292" t="s">
        <v>64</v>
      </c>
      <c r="C530" s="290"/>
    </row>
    <row r="531" s="171" customFormat="1" spans="1:3">
      <c r="A531" s="288">
        <v>2070303</v>
      </c>
      <c r="B531" s="292" t="s">
        <v>65</v>
      </c>
      <c r="C531" s="290"/>
    </row>
    <row r="532" s="171" customFormat="1" spans="1:3">
      <c r="A532" s="288">
        <v>2070304</v>
      </c>
      <c r="B532" s="292" t="s">
        <v>415</v>
      </c>
      <c r="C532" s="290"/>
    </row>
    <row r="533" s="171" customFormat="1" spans="1:3">
      <c r="A533" s="288">
        <v>2070305</v>
      </c>
      <c r="B533" s="292" t="s">
        <v>416</v>
      </c>
      <c r="C533" s="290"/>
    </row>
    <row r="534" s="171" customFormat="1" spans="1:3">
      <c r="A534" s="288">
        <v>2070306</v>
      </c>
      <c r="B534" s="292" t="s">
        <v>417</v>
      </c>
      <c r="C534" s="290"/>
    </row>
    <row r="535" s="171" customFormat="1" spans="1:3">
      <c r="A535" s="288">
        <v>2070307</v>
      </c>
      <c r="B535" s="292" t="s">
        <v>418</v>
      </c>
      <c r="C535" s="290"/>
    </row>
    <row r="536" s="171" customFormat="1" spans="1:3">
      <c r="A536" s="288">
        <v>2070308</v>
      </c>
      <c r="B536" s="292" t="s">
        <v>419</v>
      </c>
      <c r="C536" s="290"/>
    </row>
    <row r="537" s="171" customFormat="1" spans="1:3">
      <c r="A537" s="288">
        <v>2070309</v>
      </c>
      <c r="B537" s="292" t="s">
        <v>420</v>
      </c>
      <c r="C537" s="290"/>
    </row>
    <row r="538" s="171" customFormat="1" spans="1:3">
      <c r="A538" s="288">
        <v>2070399</v>
      </c>
      <c r="B538" s="292" t="s">
        <v>421</v>
      </c>
      <c r="C538" s="290"/>
    </row>
    <row r="539" spans="1:4">
      <c r="A539" s="288">
        <v>20706</v>
      </c>
      <c r="B539" s="291" t="s">
        <v>422</v>
      </c>
      <c r="C539" s="290">
        <f>SUM(C540:C547)</f>
        <v>0</v>
      </c>
      <c r="D539" s="221">
        <v>2</v>
      </c>
    </row>
    <row r="540" s="171" customFormat="1" spans="1:3">
      <c r="A540" s="288">
        <v>2070601</v>
      </c>
      <c r="B540" s="292" t="s">
        <v>63</v>
      </c>
      <c r="C540" s="290"/>
    </row>
    <row r="541" s="171" customFormat="1" spans="1:3">
      <c r="A541" s="288">
        <v>2070602</v>
      </c>
      <c r="B541" s="292" t="s">
        <v>64</v>
      </c>
      <c r="C541" s="290"/>
    </row>
    <row r="542" s="171" customFormat="1" spans="1:3">
      <c r="A542" s="288">
        <v>2070603</v>
      </c>
      <c r="B542" s="292" t="s">
        <v>65</v>
      </c>
      <c r="C542" s="290"/>
    </row>
    <row r="543" s="171" customFormat="1" spans="1:3">
      <c r="A543" s="288">
        <v>2070604</v>
      </c>
      <c r="B543" s="292" t="s">
        <v>423</v>
      </c>
      <c r="C543" s="290"/>
    </row>
    <row r="544" s="171" customFormat="1" spans="1:3">
      <c r="A544" s="288">
        <v>2070605</v>
      </c>
      <c r="B544" s="292" t="s">
        <v>424</v>
      </c>
      <c r="C544" s="290"/>
    </row>
    <row r="545" s="171" customFormat="1" spans="1:3">
      <c r="A545" s="288">
        <v>2070606</v>
      </c>
      <c r="B545" s="292" t="s">
        <v>425</v>
      </c>
      <c r="C545" s="290"/>
    </row>
    <row r="546" s="171" customFormat="1" spans="1:3">
      <c r="A546" s="288">
        <v>2070607</v>
      </c>
      <c r="B546" s="292" t="s">
        <v>426</v>
      </c>
      <c r="C546" s="290"/>
    </row>
    <row r="547" s="171" customFormat="1" spans="1:3">
      <c r="A547" s="288">
        <v>2070699</v>
      </c>
      <c r="B547" s="292" t="s">
        <v>427</v>
      </c>
      <c r="C547" s="290"/>
    </row>
    <row r="548" spans="1:4">
      <c r="A548" s="288">
        <v>20708</v>
      </c>
      <c r="B548" s="291" t="s">
        <v>428</v>
      </c>
      <c r="C548" s="290">
        <f>SUM(C549:C555)</f>
        <v>0</v>
      </c>
      <c r="D548" s="221">
        <v>2</v>
      </c>
    </row>
    <row r="549" s="171" customFormat="1" spans="1:3">
      <c r="A549" s="288">
        <v>2070801</v>
      </c>
      <c r="B549" s="292" t="s">
        <v>63</v>
      </c>
      <c r="C549" s="290"/>
    </row>
    <row r="550" s="171" customFormat="1" spans="1:3">
      <c r="A550" s="288">
        <v>2070802</v>
      </c>
      <c r="B550" s="292" t="s">
        <v>64</v>
      </c>
      <c r="C550" s="290"/>
    </row>
    <row r="551" s="171" customFormat="1" spans="1:3">
      <c r="A551" s="288">
        <v>2070803</v>
      </c>
      <c r="B551" s="292" t="s">
        <v>65</v>
      </c>
      <c r="C551" s="290"/>
    </row>
    <row r="552" s="171" customFormat="1" spans="1:3">
      <c r="A552" s="288">
        <v>2070806</v>
      </c>
      <c r="B552" s="292" t="s">
        <v>429</v>
      </c>
      <c r="C552" s="290"/>
    </row>
    <row r="553" s="171" customFormat="1" spans="1:3">
      <c r="A553" s="288">
        <v>2070807</v>
      </c>
      <c r="B553" s="292" t="s">
        <v>430</v>
      </c>
      <c r="C553" s="290"/>
    </row>
    <row r="554" s="171" customFormat="1" spans="1:3">
      <c r="A554" s="288">
        <v>2070808</v>
      </c>
      <c r="B554" s="292" t="s">
        <v>431</v>
      </c>
      <c r="C554" s="290"/>
    </row>
    <row r="555" s="171" customFormat="1" spans="1:3">
      <c r="A555" s="288">
        <v>2070899</v>
      </c>
      <c r="B555" s="292" t="s">
        <v>432</v>
      </c>
      <c r="C555" s="290"/>
    </row>
    <row r="556" spans="1:4">
      <c r="A556" s="288">
        <v>20799</v>
      </c>
      <c r="B556" s="291" t="s">
        <v>433</v>
      </c>
      <c r="C556" s="290">
        <f>SUM(C557:C559)</f>
        <v>0</v>
      </c>
      <c r="D556" s="221">
        <v>2</v>
      </c>
    </row>
    <row r="557" s="171" customFormat="1" spans="1:3">
      <c r="A557" s="288">
        <v>2079902</v>
      </c>
      <c r="B557" s="292" t="s">
        <v>434</v>
      </c>
      <c r="C557" s="290"/>
    </row>
    <row r="558" s="171" customFormat="1" spans="1:3">
      <c r="A558" s="288">
        <v>2079903</v>
      </c>
      <c r="B558" s="292" t="s">
        <v>435</v>
      </c>
      <c r="C558" s="290"/>
    </row>
    <row r="559" s="171" customFormat="1" spans="1:3">
      <c r="A559" s="288">
        <v>2079999</v>
      </c>
      <c r="B559" s="292" t="s">
        <v>436</v>
      </c>
      <c r="C559" s="290"/>
    </row>
    <row r="560" s="171" customFormat="1" spans="1:4">
      <c r="A560" s="288">
        <v>208</v>
      </c>
      <c r="B560" s="289" t="s">
        <v>437</v>
      </c>
      <c r="C560" s="290">
        <f>C561+C580+C589+C591+C600+C604+C614+C623+C630+C638+C647+C652+C655+C658+C661+C664+C667+C671+C675+C683+C686</f>
        <v>22830.657654</v>
      </c>
      <c r="D560" s="221">
        <v>1</v>
      </c>
    </row>
    <row r="561" spans="1:4">
      <c r="A561" s="288">
        <v>20801</v>
      </c>
      <c r="B561" s="291" t="s">
        <v>438</v>
      </c>
      <c r="C561" s="290">
        <f>SUM(C562:C579)</f>
        <v>853.44</v>
      </c>
      <c r="D561" s="221">
        <v>2</v>
      </c>
    </row>
    <row r="562" s="171" customFormat="1" spans="1:3">
      <c r="A562" s="288">
        <v>2080101</v>
      </c>
      <c r="B562" s="292" t="s">
        <v>63</v>
      </c>
      <c r="C562" s="290">
        <v>853.44</v>
      </c>
    </row>
    <row r="563" s="171" customFormat="1" spans="1:3">
      <c r="A563" s="288">
        <v>2080102</v>
      </c>
      <c r="B563" s="292" t="s">
        <v>64</v>
      </c>
      <c r="C563" s="290"/>
    </row>
    <row r="564" s="171" customFormat="1" spans="1:3">
      <c r="A564" s="288">
        <v>2080103</v>
      </c>
      <c r="B564" s="292" t="s">
        <v>65</v>
      </c>
      <c r="C564" s="290"/>
    </row>
    <row r="565" s="171" customFormat="1" spans="1:3">
      <c r="A565" s="288">
        <v>2080104</v>
      </c>
      <c r="B565" s="292" t="s">
        <v>439</v>
      </c>
      <c r="C565" s="290"/>
    </row>
    <row r="566" s="171" customFormat="1" spans="1:3">
      <c r="A566" s="288">
        <v>2080105</v>
      </c>
      <c r="B566" s="292" t="s">
        <v>440</v>
      </c>
      <c r="C566" s="290"/>
    </row>
    <row r="567" s="171" customFormat="1" spans="1:3">
      <c r="A567" s="288">
        <v>2080106</v>
      </c>
      <c r="B567" s="292" t="s">
        <v>441</v>
      </c>
      <c r="C567" s="290"/>
    </row>
    <row r="568" s="171" customFormat="1" spans="1:3">
      <c r="A568" s="288">
        <v>2080107</v>
      </c>
      <c r="B568" s="292" t="s">
        <v>442</v>
      </c>
      <c r="C568" s="290"/>
    </row>
    <row r="569" s="171" customFormat="1" spans="1:3">
      <c r="A569" s="288">
        <v>2080108</v>
      </c>
      <c r="B569" s="292" t="s">
        <v>104</v>
      </c>
      <c r="C569" s="290"/>
    </row>
    <row r="570" s="171" customFormat="1" spans="1:3">
      <c r="A570" s="288">
        <v>2080109</v>
      </c>
      <c r="B570" s="292" t="s">
        <v>443</v>
      </c>
      <c r="C570" s="290"/>
    </row>
    <row r="571" s="171" customFormat="1" spans="1:3">
      <c r="A571" s="288">
        <v>2080110</v>
      </c>
      <c r="B571" s="292" t="s">
        <v>444</v>
      </c>
      <c r="C571" s="290"/>
    </row>
    <row r="572" s="171" customFormat="1" ht="24" spans="1:3">
      <c r="A572" s="288">
        <v>2080111</v>
      </c>
      <c r="B572" s="292" t="s">
        <v>445</v>
      </c>
      <c r="C572" s="290"/>
    </row>
    <row r="573" s="171" customFormat="1" spans="1:3">
      <c r="A573" s="288">
        <v>2080112</v>
      </c>
      <c r="B573" s="292" t="s">
        <v>446</v>
      </c>
      <c r="C573" s="290"/>
    </row>
    <row r="574" s="171" customFormat="1" spans="1:3">
      <c r="A574" s="288">
        <v>2080113</v>
      </c>
      <c r="B574" s="292" t="s">
        <v>447</v>
      </c>
      <c r="C574" s="290"/>
    </row>
    <row r="575" s="171" customFormat="1" spans="1:3">
      <c r="A575" s="288">
        <v>2080114</v>
      </c>
      <c r="B575" s="292" t="s">
        <v>448</v>
      </c>
      <c r="C575" s="290"/>
    </row>
    <row r="576" s="171" customFormat="1" spans="1:3">
      <c r="A576" s="288">
        <v>2080115</v>
      </c>
      <c r="B576" s="292" t="s">
        <v>449</v>
      </c>
      <c r="C576" s="290"/>
    </row>
    <row r="577" s="171" customFormat="1" spans="1:3">
      <c r="A577" s="288">
        <v>2080116</v>
      </c>
      <c r="B577" s="292" t="s">
        <v>450</v>
      </c>
      <c r="C577" s="290"/>
    </row>
    <row r="578" s="171" customFormat="1" spans="1:3">
      <c r="A578" s="288">
        <v>2080150</v>
      </c>
      <c r="B578" s="292" t="s">
        <v>72</v>
      </c>
      <c r="C578" s="290"/>
    </row>
    <row r="579" s="171" customFormat="1" ht="24" spans="1:3">
      <c r="A579" s="288">
        <v>2080199</v>
      </c>
      <c r="B579" s="292" t="s">
        <v>451</v>
      </c>
      <c r="C579" s="290"/>
    </row>
    <row r="580" spans="1:4">
      <c r="A580" s="288">
        <v>20802</v>
      </c>
      <c r="B580" s="291" t="s">
        <v>452</v>
      </c>
      <c r="C580" s="290">
        <f>SUM(C581:C588)</f>
        <v>436.736367</v>
      </c>
      <c r="D580" s="221">
        <v>2</v>
      </c>
    </row>
    <row r="581" s="171" customFormat="1" spans="1:3">
      <c r="A581" s="288">
        <v>2080201</v>
      </c>
      <c r="B581" s="292" t="s">
        <v>63</v>
      </c>
      <c r="C581" s="290">
        <v>436.736367</v>
      </c>
    </row>
    <row r="582" s="171" customFormat="1" spans="1:3">
      <c r="A582" s="288">
        <v>2080202</v>
      </c>
      <c r="B582" s="292" t="s">
        <v>64</v>
      </c>
      <c r="C582" s="290"/>
    </row>
    <row r="583" s="171" customFormat="1" spans="1:3">
      <c r="A583" s="288">
        <v>2080203</v>
      </c>
      <c r="B583" s="292" t="s">
        <v>65</v>
      </c>
      <c r="C583" s="290"/>
    </row>
    <row r="584" s="171" customFormat="1" spans="1:3">
      <c r="A584" s="288">
        <v>2080206</v>
      </c>
      <c r="B584" s="292" t="s">
        <v>453</v>
      </c>
      <c r="C584" s="290"/>
    </row>
    <row r="585" s="171" customFormat="1" spans="1:3">
      <c r="A585" s="288">
        <v>2080207</v>
      </c>
      <c r="B585" s="292" t="s">
        <v>454</v>
      </c>
      <c r="C585" s="290"/>
    </row>
    <row r="586" s="171" customFormat="1" spans="1:3">
      <c r="A586" s="288">
        <v>2080208</v>
      </c>
      <c r="B586" s="292" t="s">
        <v>455</v>
      </c>
      <c r="C586" s="290"/>
    </row>
    <row r="587" s="171" customFormat="1" spans="1:3">
      <c r="A587" s="296">
        <v>2080209</v>
      </c>
      <c r="B587" s="299" t="s">
        <v>456</v>
      </c>
      <c r="C587" s="290"/>
    </row>
    <row r="588" s="171" customFormat="1" spans="1:3">
      <c r="A588" s="288">
        <v>2080299</v>
      </c>
      <c r="B588" s="292" t="s">
        <v>457</v>
      </c>
      <c r="C588" s="290"/>
    </row>
    <row r="589" spans="1:4">
      <c r="A589" s="288">
        <v>20804</v>
      </c>
      <c r="B589" s="291" t="s">
        <v>458</v>
      </c>
      <c r="C589" s="290">
        <f>C590</f>
        <v>0</v>
      </c>
      <c r="D589" s="221">
        <v>2</v>
      </c>
    </row>
    <row r="590" s="171" customFormat="1" spans="1:3">
      <c r="A590" s="288">
        <v>2080402</v>
      </c>
      <c r="B590" s="292" t="s">
        <v>459</v>
      </c>
      <c r="C590" s="290"/>
    </row>
    <row r="591" spans="1:4">
      <c r="A591" s="288">
        <v>20805</v>
      </c>
      <c r="B591" s="291" t="s">
        <v>460</v>
      </c>
      <c r="C591" s="290">
        <f>SUM(C592:C599)</f>
        <v>18702.620244</v>
      </c>
      <c r="D591" s="221">
        <v>2</v>
      </c>
    </row>
    <row r="592" s="171" customFormat="1" spans="1:3">
      <c r="A592" s="288">
        <v>2080501</v>
      </c>
      <c r="B592" s="292" t="s">
        <v>461</v>
      </c>
      <c r="C592" s="290">
        <v>6471.50913</v>
      </c>
    </row>
    <row r="593" s="171" customFormat="1" spans="1:3">
      <c r="A593" s="288">
        <v>2080502</v>
      </c>
      <c r="B593" s="292" t="s">
        <v>462</v>
      </c>
      <c r="C593" s="293">
        <v>307.54463</v>
      </c>
    </row>
    <row r="594" s="171" customFormat="1" spans="1:3">
      <c r="A594" s="288">
        <v>2080503</v>
      </c>
      <c r="B594" s="292" t="s">
        <v>463</v>
      </c>
      <c r="C594" s="290"/>
    </row>
    <row r="595" s="171" customFormat="1" ht="24" spans="1:3">
      <c r="A595" s="288">
        <v>2080505</v>
      </c>
      <c r="B595" s="292" t="s">
        <v>464</v>
      </c>
      <c r="C595" s="293">
        <v>10405.611597</v>
      </c>
    </row>
    <row r="596" s="171" customFormat="1" spans="1:3">
      <c r="A596" s="288">
        <v>2080506</v>
      </c>
      <c r="B596" s="292" t="s">
        <v>465</v>
      </c>
      <c r="C596" s="293">
        <v>1517.954887</v>
      </c>
    </row>
    <row r="597" s="171" customFormat="1" ht="24" spans="1:3">
      <c r="A597" s="288">
        <v>2080507</v>
      </c>
      <c r="B597" s="292" t="s">
        <v>466</v>
      </c>
      <c r="C597" s="290"/>
    </row>
    <row r="598" s="171" customFormat="1" spans="1:3">
      <c r="A598" s="288">
        <v>2080508</v>
      </c>
      <c r="B598" s="292" t="s">
        <v>467</v>
      </c>
      <c r="C598" s="290"/>
    </row>
    <row r="599" s="171" customFormat="1" spans="1:3">
      <c r="A599" s="288">
        <v>2080599</v>
      </c>
      <c r="B599" s="292" t="s">
        <v>468</v>
      </c>
      <c r="C599" s="290"/>
    </row>
    <row r="600" spans="1:4">
      <c r="A600" s="288">
        <v>20806</v>
      </c>
      <c r="B600" s="291" t="s">
        <v>469</v>
      </c>
      <c r="C600" s="290">
        <f>SUM(C601:C603)</f>
        <v>0</v>
      </c>
      <c r="D600" s="221">
        <v>2</v>
      </c>
    </row>
    <row r="601" s="171" customFormat="1" spans="1:3">
      <c r="A601" s="288">
        <v>2080601</v>
      </c>
      <c r="B601" s="292" t="s">
        <v>470</v>
      </c>
      <c r="C601" s="290"/>
    </row>
    <row r="602" s="171" customFormat="1" spans="1:3">
      <c r="A602" s="288">
        <v>2080602</v>
      </c>
      <c r="B602" s="292" t="s">
        <v>471</v>
      </c>
      <c r="C602" s="290"/>
    </row>
    <row r="603" s="171" customFormat="1" spans="1:3">
      <c r="A603" s="288">
        <v>2080699</v>
      </c>
      <c r="B603" s="292" t="s">
        <v>472</v>
      </c>
      <c r="C603" s="290"/>
    </row>
    <row r="604" spans="1:4">
      <c r="A604" s="288">
        <v>20807</v>
      </c>
      <c r="B604" s="291" t="s">
        <v>473</v>
      </c>
      <c r="C604" s="290">
        <f>SUM(C605:C613)</f>
        <v>0</v>
      </c>
      <c r="D604" s="221">
        <v>2</v>
      </c>
    </row>
    <row r="605" s="171" customFormat="1" spans="1:3">
      <c r="A605" s="288">
        <v>2080701</v>
      </c>
      <c r="B605" s="292" t="s">
        <v>474</v>
      </c>
      <c r="C605" s="290"/>
    </row>
    <row r="606" s="171" customFormat="1" spans="1:3">
      <c r="A606" s="288">
        <v>2080702</v>
      </c>
      <c r="B606" s="292" t="s">
        <v>475</v>
      </c>
      <c r="C606" s="290"/>
    </row>
    <row r="607" s="171" customFormat="1" spans="1:3">
      <c r="A607" s="288">
        <v>2080704</v>
      </c>
      <c r="B607" s="292" t="s">
        <v>476</v>
      </c>
      <c r="C607" s="290"/>
    </row>
    <row r="608" s="171" customFormat="1" spans="1:3">
      <c r="A608" s="288">
        <v>2080705</v>
      </c>
      <c r="B608" s="292" t="s">
        <v>477</v>
      </c>
      <c r="C608" s="290"/>
    </row>
    <row r="609" s="171" customFormat="1" spans="1:3">
      <c r="A609" s="288">
        <v>2080709</v>
      </c>
      <c r="B609" s="292" t="s">
        <v>478</v>
      </c>
      <c r="C609" s="290"/>
    </row>
    <row r="610" s="171" customFormat="1" spans="1:3">
      <c r="A610" s="288">
        <v>2080711</v>
      </c>
      <c r="B610" s="292" t="s">
        <v>479</v>
      </c>
      <c r="C610" s="290"/>
    </row>
    <row r="611" s="171" customFormat="1" spans="1:3">
      <c r="A611" s="288">
        <v>2080712</v>
      </c>
      <c r="B611" s="292" t="s">
        <v>480</v>
      </c>
      <c r="C611" s="290"/>
    </row>
    <row r="612" s="171" customFormat="1" spans="1:3">
      <c r="A612" s="288">
        <v>2080713</v>
      </c>
      <c r="B612" s="292" t="s">
        <v>481</v>
      </c>
      <c r="C612" s="290"/>
    </row>
    <row r="613" s="171" customFormat="1" spans="1:3">
      <c r="A613" s="288">
        <v>2080799</v>
      </c>
      <c r="B613" s="292" t="s">
        <v>482</v>
      </c>
      <c r="C613" s="290"/>
    </row>
    <row r="614" spans="1:4">
      <c r="A614" s="288">
        <v>20808</v>
      </c>
      <c r="B614" s="291" t="s">
        <v>483</v>
      </c>
      <c r="C614" s="290">
        <f>SUM(C615:C622)</f>
        <v>1797.245176</v>
      </c>
      <c r="D614" s="221">
        <v>2</v>
      </c>
    </row>
    <row r="615" s="171" customFormat="1" spans="1:3">
      <c r="A615" s="288">
        <v>2080801</v>
      </c>
      <c r="B615" s="292" t="s">
        <v>484</v>
      </c>
      <c r="C615" s="293">
        <v>1797.245176</v>
      </c>
    </row>
    <row r="616" s="171" customFormat="1" spans="1:3">
      <c r="A616" s="288">
        <v>2080802</v>
      </c>
      <c r="B616" s="292" t="s">
        <v>485</v>
      </c>
      <c r="C616" s="290"/>
    </row>
    <row r="617" s="171" customFormat="1" spans="1:3">
      <c r="A617" s="288">
        <v>2080803</v>
      </c>
      <c r="B617" s="292" t="s">
        <v>486</v>
      </c>
      <c r="C617" s="290"/>
    </row>
    <row r="618" s="171" customFormat="1" spans="1:3">
      <c r="A618" s="288">
        <v>2080804</v>
      </c>
      <c r="B618" s="292" t="s">
        <v>487</v>
      </c>
      <c r="C618" s="290"/>
    </row>
    <row r="619" s="171" customFormat="1" spans="1:3">
      <c r="A619" s="288">
        <v>2080805</v>
      </c>
      <c r="B619" s="292" t="s">
        <v>488</v>
      </c>
      <c r="C619" s="290"/>
    </row>
    <row r="620" s="171" customFormat="1" spans="1:3">
      <c r="A620" s="288">
        <v>2080806</v>
      </c>
      <c r="B620" s="292" t="s">
        <v>489</v>
      </c>
      <c r="C620" s="290"/>
    </row>
    <row r="621" s="171" customFormat="1" spans="1:3">
      <c r="A621" s="288">
        <v>2080808</v>
      </c>
      <c r="B621" s="292" t="s">
        <v>483</v>
      </c>
      <c r="C621" s="290"/>
    </row>
    <row r="622" s="171" customFormat="1" spans="1:3">
      <c r="A622" s="288">
        <v>2080899</v>
      </c>
      <c r="B622" s="292" t="s">
        <v>490</v>
      </c>
      <c r="C622" s="290"/>
    </row>
    <row r="623" spans="1:4">
      <c r="A623" s="288">
        <v>20809</v>
      </c>
      <c r="B623" s="291" t="s">
        <v>491</v>
      </c>
      <c r="C623" s="290">
        <f>SUM(C624:C629)</f>
        <v>0</v>
      </c>
      <c r="D623" s="221">
        <v>2</v>
      </c>
    </row>
    <row r="624" s="171" customFormat="1" spans="1:3">
      <c r="A624" s="288">
        <v>2080901</v>
      </c>
      <c r="B624" s="292" t="s">
        <v>492</v>
      </c>
      <c r="C624" s="290"/>
    </row>
    <row r="625" s="171" customFormat="1" spans="1:3">
      <c r="A625" s="288">
        <v>2080902</v>
      </c>
      <c r="B625" s="292" t="s">
        <v>493</v>
      </c>
      <c r="C625" s="290"/>
    </row>
    <row r="626" s="171" customFormat="1" ht="24" spans="1:3">
      <c r="A626" s="288">
        <v>2080903</v>
      </c>
      <c r="B626" s="292" t="s">
        <v>494</v>
      </c>
      <c r="C626" s="290"/>
    </row>
    <row r="627" s="171" customFormat="1" spans="1:3">
      <c r="A627" s="288">
        <v>2080904</v>
      </c>
      <c r="B627" s="292" t="s">
        <v>495</v>
      </c>
      <c r="C627" s="290"/>
    </row>
    <row r="628" s="171" customFormat="1" spans="1:3">
      <c r="A628" s="288">
        <v>2080905</v>
      </c>
      <c r="B628" s="292" t="s">
        <v>496</v>
      </c>
      <c r="C628" s="290"/>
    </row>
    <row r="629" s="171" customFormat="1" spans="1:3">
      <c r="A629" s="288">
        <v>2080999</v>
      </c>
      <c r="B629" s="292" t="s">
        <v>497</v>
      </c>
      <c r="C629" s="290"/>
    </row>
    <row r="630" spans="1:4">
      <c r="A630" s="288">
        <v>20810</v>
      </c>
      <c r="B630" s="291" t="s">
        <v>498</v>
      </c>
      <c r="C630" s="290">
        <f>SUM(C631:C637)</f>
        <v>0</v>
      </c>
      <c r="D630" s="221">
        <v>2</v>
      </c>
    </row>
    <row r="631" s="171" customFormat="1" spans="1:3">
      <c r="A631" s="288">
        <v>2081001</v>
      </c>
      <c r="B631" s="292" t="s">
        <v>499</v>
      </c>
      <c r="C631" s="290"/>
    </row>
    <row r="632" s="171" customFormat="1" spans="1:3">
      <c r="A632" s="288">
        <v>2081002</v>
      </c>
      <c r="B632" s="292" t="s">
        <v>500</v>
      </c>
      <c r="C632" s="290"/>
    </row>
    <row r="633" s="171" customFormat="1" spans="1:3">
      <c r="A633" s="288">
        <v>2081003</v>
      </c>
      <c r="B633" s="292" t="s">
        <v>501</v>
      </c>
      <c r="C633" s="290"/>
    </row>
    <row r="634" s="171" customFormat="1" spans="1:3">
      <c r="A634" s="288">
        <v>2081004</v>
      </c>
      <c r="B634" s="292" t="s">
        <v>502</v>
      </c>
      <c r="C634" s="290"/>
    </row>
    <row r="635" s="171" customFormat="1" spans="1:3">
      <c r="A635" s="288">
        <v>2081005</v>
      </c>
      <c r="B635" s="292" t="s">
        <v>503</v>
      </c>
      <c r="C635" s="290"/>
    </row>
    <row r="636" s="171" customFormat="1" spans="1:3">
      <c r="A636" s="288">
        <v>2081006</v>
      </c>
      <c r="B636" s="292" t="s">
        <v>504</v>
      </c>
      <c r="C636" s="290"/>
    </row>
    <row r="637" s="171" customFormat="1" spans="1:3">
      <c r="A637" s="288">
        <v>2081099</v>
      </c>
      <c r="B637" s="292" t="s">
        <v>505</v>
      </c>
      <c r="C637" s="290"/>
    </row>
    <row r="638" spans="1:4">
      <c r="A638" s="288">
        <v>20811</v>
      </c>
      <c r="B638" s="291" t="s">
        <v>506</v>
      </c>
      <c r="C638" s="290">
        <f>SUM(C639:C646)</f>
        <v>126.1632</v>
      </c>
      <c r="D638" s="221">
        <v>2</v>
      </c>
    </row>
    <row r="639" s="171" customFormat="1" spans="1:3">
      <c r="A639" s="288">
        <v>2081101</v>
      </c>
      <c r="B639" s="292" t="s">
        <v>63</v>
      </c>
      <c r="C639" s="290">
        <v>126.1632</v>
      </c>
    </row>
    <row r="640" s="171" customFormat="1" spans="1:3">
      <c r="A640" s="288">
        <v>2081102</v>
      </c>
      <c r="B640" s="292" t="s">
        <v>64</v>
      </c>
      <c r="C640" s="290"/>
    </row>
    <row r="641" s="171" customFormat="1" spans="1:3">
      <c r="A641" s="288">
        <v>2081103</v>
      </c>
      <c r="B641" s="292" t="s">
        <v>65</v>
      </c>
      <c r="C641" s="290"/>
    </row>
    <row r="642" s="171" customFormat="1" spans="1:3">
      <c r="A642" s="288">
        <v>2081104</v>
      </c>
      <c r="B642" s="292" t="s">
        <v>507</v>
      </c>
      <c r="C642" s="290"/>
    </row>
    <row r="643" s="171" customFormat="1" spans="1:3">
      <c r="A643" s="288">
        <v>2081105</v>
      </c>
      <c r="B643" s="292" t="s">
        <v>508</v>
      </c>
      <c r="C643" s="290"/>
    </row>
    <row r="644" s="171" customFormat="1" spans="1:3">
      <c r="A644" s="288">
        <v>2081106</v>
      </c>
      <c r="B644" s="292" t="s">
        <v>509</v>
      </c>
      <c r="C644" s="290"/>
    </row>
    <row r="645" s="171" customFormat="1" spans="1:3">
      <c r="A645" s="288">
        <v>2081107</v>
      </c>
      <c r="B645" s="292" t="s">
        <v>510</v>
      </c>
      <c r="C645" s="290"/>
    </row>
    <row r="646" s="171" customFormat="1" spans="1:3">
      <c r="A646" s="288">
        <v>2081199</v>
      </c>
      <c r="B646" s="292" t="s">
        <v>511</v>
      </c>
      <c r="C646" s="290"/>
    </row>
    <row r="647" spans="1:4">
      <c r="A647" s="288">
        <v>20816</v>
      </c>
      <c r="B647" s="291" t="s">
        <v>512</v>
      </c>
      <c r="C647" s="290">
        <f>SUM(C648:C651)</f>
        <v>0</v>
      </c>
      <c r="D647" s="221">
        <v>2</v>
      </c>
    </row>
    <row r="648" s="171" customFormat="1" spans="1:3">
      <c r="A648" s="288">
        <v>2081601</v>
      </c>
      <c r="B648" s="292" t="s">
        <v>63</v>
      </c>
      <c r="C648" s="290"/>
    </row>
    <row r="649" s="171" customFormat="1" spans="1:3">
      <c r="A649" s="288">
        <v>2081602</v>
      </c>
      <c r="B649" s="292" t="s">
        <v>64</v>
      </c>
      <c r="C649" s="290"/>
    </row>
    <row r="650" s="171" customFormat="1" spans="1:3">
      <c r="A650" s="288">
        <v>2081603</v>
      </c>
      <c r="B650" s="292" t="s">
        <v>65</v>
      </c>
      <c r="C650" s="290"/>
    </row>
    <row r="651" s="171" customFormat="1" spans="1:3">
      <c r="A651" s="288">
        <v>2081699</v>
      </c>
      <c r="B651" s="292" t="s">
        <v>513</v>
      </c>
      <c r="C651" s="290"/>
    </row>
    <row r="652" spans="1:4">
      <c r="A652" s="288">
        <v>20819</v>
      </c>
      <c r="B652" s="291" t="s">
        <v>514</v>
      </c>
      <c r="C652" s="290">
        <f>SUM(C653:C654)</f>
        <v>0</v>
      </c>
      <c r="D652" s="221">
        <v>2</v>
      </c>
    </row>
    <row r="653" s="171" customFormat="1" spans="1:3">
      <c r="A653" s="288">
        <v>2081901</v>
      </c>
      <c r="B653" s="292" t="s">
        <v>515</v>
      </c>
      <c r="C653" s="290"/>
    </row>
    <row r="654" s="171" customFormat="1" spans="1:3">
      <c r="A654" s="288">
        <v>2081902</v>
      </c>
      <c r="B654" s="292" t="s">
        <v>516</v>
      </c>
      <c r="C654" s="290"/>
    </row>
    <row r="655" spans="1:4">
      <c r="A655" s="288">
        <v>20820</v>
      </c>
      <c r="B655" s="291" t="s">
        <v>517</v>
      </c>
      <c r="C655" s="290">
        <f>SUM(C656:C657)</f>
        <v>0</v>
      </c>
      <c r="D655" s="221">
        <v>2</v>
      </c>
    </row>
    <row r="656" s="171" customFormat="1" spans="1:3">
      <c r="A656" s="288">
        <v>2082001</v>
      </c>
      <c r="B656" s="292" t="s">
        <v>518</v>
      </c>
      <c r="C656" s="290"/>
    </row>
    <row r="657" s="171" customFormat="1" spans="1:3">
      <c r="A657" s="288">
        <v>2082002</v>
      </c>
      <c r="B657" s="292" t="s">
        <v>519</v>
      </c>
      <c r="C657" s="290"/>
    </row>
    <row r="658" spans="1:4">
      <c r="A658" s="288">
        <v>20821</v>
      </c>
      <c r="B658" s="291" t="s">
        <v>520</v>
      </c>
      <c r="C658" s="290">
        <f>SUM(C659:C660)</f>
        <v>0</v>
      </c>
      <c r="D658" s="221">
        <v>2</v>
      </c>
    </row>
    <row r="659" s="171" customFormat="1" spans="1:3">
      <c r="A659" s="288">
        <v>2082101</v>
      </c>
      <c r="B659" s="292" t="s">
        <v>521</v>
      </c>
      <c r="C659" s="290"/>
    </row>
    <row r="660" s="171" customFormat="1" spans="1:3">
      <c r="A660" s="288">
        <v>2082102</v>
      </c>
      <c r="B660" s="292" t="s">
        <v>522</v>
      </c>
      <c r="C660" s="290"/>
    </row>
    <row r="661" spans="1:4">
      <c r="A661" s="288">
        <v>20824</v>
      </c>
      <c r="B661" s="291" t="s">
        <v>523</v>
      </c>
      <c r="C661" s="290">
        <f>SUM(C662:C663)</f>
        <v>0</v>
      </c>
      <c r="D661" s="221">
        <v>2</v>
      </c>
    </row>
    <row r="662" s="171" customFormat="1" spans="1:3">
      <c r="A662" s="288">
        <v>2082401</v>
      </c>
      <c r="B662" s="292" t="s">
        <v>524</v>
      </c>
      <c r="C662" s="290"/>
    </row>
    <row r="663" s="171" customFormat="1" spans="1:3">
      <c r="A663" s="288">
        <v>2082402</v>
      </c>
      <c r="B663" s="292" t="s">
        <v>525</v>
      </c>
      <c r="C663" s="290"/>
    </row>
    <row r="664" spans="1:4">
      <c r="A664" s="288">
        <v>20825</v>
      </c>
      <c r="B664" s="291" t="s">
        <v>526</v>
      </c>
      <c r="C664" s="290">
        <f>SUM(C665:C666)</f>
        <v>0</v>
      </c>
      <c r="D664" s="221">
        <v>2</v>
      </c>
    </row>
    <row r="665" s="171" customFormat="1" spans="1:3">
      <c r="A665" s="288">
        <v>2082501</v>
      </c>
      <c r="B665" s="292" t="s">
        <v>527</v>
      </c>
      <c r="C665" s="290"/>
    </row>
    <row r="666" s="171" customFormat="1" spans="1:3">
      <c r="A666" s="288">
        <v>2082502</v>
      </c>
      <c r="B666" s="292" t="s">
        <v>528</v>
      </c>
      <c r="C666" s="290"/>
    </row>
    <row r="667" spans="1:4">
      <c r="A667" s="288">
        <v>20826</v>
      </c>
      <c r="B667" s="291" t="s">
        <v>529</v>
      </c>
      <c r="C667" s="290">
        <f>SUM(C668:C670)</f>
        <v>0</v>
      </c>
      <c r="D667" s="221">
        <v>2</v>
      </c>
    </row>
    <row r="668" s="171" customFormat="1" ht="24" spans="1:3">
      <c r="A668" s="288">
        <v>2082601</v>
      </c>
      <c r="B668" s="292" t="s">
        <v>530</v>
      </c>
      <c r="C668" s="290"/>
    </row>
    <row r="669" s="171" customFormat="1" ht="24" spans="1:3">
      <c r="A669" s="288">
        <v>2082602</v>
      </c>
      <c r="B669" s="292" t="s">
        <v>531</v>
      </c>
      <c r="C669" s="290"/>
    </row>
    <row r="670" s="171" customFormat="1" ht="24" spans="1:3">
      <c r="A670" s="288">
        <v>2082699</v>
      </c>
      <c r="B670" s="292" t="s">
        <v>532</v>
      </c>
      <c r="C670" s="290"/>
    </row>
    <row r="671" spans="1:4">
      <c r="A671" s="288">
        <v>20827</v>
      </c>
      <c r="B671" s="291" t="s">
        <v>533</v>
      </c>
      <c r="C671" s="290">
        <f>SUM(C672:C674)</f>
        <v>0</v>
      </c>
      <c r="D671" s="221">
        <v>2</v>
      </c>
    </row>
    <row r="672" s="171" customFormat="1" spans="1:3">
      <c r="A672" s="288">
        <v>2082701</v>
      </c>
      <c r="B672" s="292" t="s">
        <v>534</v>
      </c>
      <c r="C672" s="290"/>
    </row>
    <row r="673" s="171" customFormat="1" spans="1:3">
      <c r="A673" s="288">
        <v>2082702</v>
      </c>
      <c r="B673" s="292" t="s">
        <v>535</v>
      </c>
      <c r="C673" s="290"/>
    </row>
    <row r="674" s="171" customFormat="1" spans="1:3">
      <c r="A674" s="288">
        <v>2082799</v>
      </c>
      <c r="B674" s="292" t="s">
        <v>536</v>
      </c>
      <c r="C674" s="290"/>
    </row>
    <row r="675" spans="1:4">
      <c r="A675" s="288">
        <v>20828</v>
      </c>
      <c r="B675" s="291" t="s">
        <v>537</v>
      </c>
      <c r="C675" s="290">
        <f>SUM(C676:C682)</f>
        <v>209.5455</v>
      </c>
      <c r="D675" s="221">
        <v>2</v>
      </c>
    </row>
    <row r="676" s="171" customFormat="1" spans="1:3">
      <c r="A676" s="288">
        <v>2082801</v>
      </c>
      <c r="B676" s="292" t="s">
        <v>63</v>
      </c>
      <c r="C676" s="290">
        <v>209.5455</v>
      </c>
    </row>
    <row r="677" s="171" customFormat="1" spans="1:3">
      <c r="A677" s="288">
        <v>2082802</v>
      </c>
      <c r="B677" s="292" t="s">
        <v>64</v>
      </c>
      <c r="C677" s="290"/>
    </row>
    <row r="678" s="171" customFormat="1" spans="1:3">
      <c r="A678" s="288">
        <v>2082803</v>
      </c>
      <c r="B678" s="292" t="s">
        <v>65</v>
      </c>
      <c r="C678" s="290"/>
    </row>
    <row r="679" s="171" customFormat="1" spans="1:3">
      <c r="A679" s="288">
        <v>2082804</v>
      </c>
      <c r="B679" s="292" t="s">
        <v>538</v>
      </c>
      <c r="C679" s="290"/>
    </row>
    <row r="680" s="171" customFormat="1" spans="1:3">
      <c r="A680" s="288">
        <v>2082805</v>
      </c>
      <c r="B680" s="292" t="s">
        <v>539</v>
      </c>
      <c r="C680" s="290"/>
    </row>
    <row r="681" s="171" customFormat="1" spans="1:3">
      <c r="A681" s="288">
        <v>2082850</v>
      </c>
      <c r="B681" s="292" t="s">
        <v>72</v>
      </c>
      <c r="C681" s="290"/>
    </row>
    <row r="682" s="171" customFormat="1" spans="1:3">
      <c r="A682" s="288">
        <v>2082899</v>
      </c>
      <c r="B682" s="292" t="s">
        <v>540</v>
      </c>
      <c r="C682" s="290"/>
    </row>
    <row r="683" spans="1:4">
      <c r="A683" s="288">
        <v>20830</v>
      </c>
      <c r="B683" s="291" t="s">
        <v>541</v>
      </c>
      <c r="C683" s="290">
        <f>SUM(C684:C685)</f>
        <v>0</v>
      </c>
      <c r="D683" s="221">
        <v>2</v>
      </c>
    </row>
    <row r="684" s="171" customFormat="1" ht="24" spans="1:3">
      <c r="A684" s="288">
        <v>2083001</v>
      </c>
      <c r="B684" s="292" t="s">
        <v>542</v>
      </c>
      <c r="C684" s="290"/>
    </row>
    <row r="685" s="171" customFormat="1" spans="1:3">
      <c r="A685" s="288">
        <v>2083099</v>
      </c>
      <c r="B685" s="292" t="s">
        <v>543</v>
      </c>
      <c r="C685" s="290"/>
    </row>
    <row r="686" spans="1:4">
      <c r="A686" s="288">
        <v>20899</v>
      </c>
      <c r="B686" s="291" t="s">
        <v>544</v>
      </c>
      <c r="C686" s="290">
        <f>SUM(C687)</f>
        <v>704.907167</v>
      </c>
      <c r="D686" s="221">
        <v>2</v>
      </c>
    </row>
    <row r="687" s="171" customFormat="1" spans="1:3">
      <c r="A687" s="288">
        <v>2089999</v>
      </c>
      <c r="B687" s="292" t="s">
        <v>545</v>
      </c>
      <c r="C687" s="293">
        <v>704.907167</v>
      </c>
    </row>
    <row r="688" s="171" customFormat="1" spans="1:4">
      <c r="A688" s="288">
        <v>210</v>
      </c>
      <c r="B688" s="289" t="s">
        <v>546</v>
      </c>
      <c r="C688" s="290">
        <f>C689+C694+C708+C712+C724+C727+C731+C736+C740+C744+C747+C756+C758</f>
        <v>14554.313134</v>
      </c>
      <c r="D688" s="221">
        <v>1</v>
      </c>
    </row>
    <row r="689" spans="1:4">
      <c r="A689" s="288">
        <v>21001</v>
      </c>
      <c r="B689" s="291" t="s">
        <v>547</v>
      </c>
      <c r="C689" s="290">
        <f>SUM(C690:C693)</f>
        <v>5835.57031</v>
      </c>
      <c r="D689" s="221">
        <v>2</v>
      </c>
    </row>
    <row r="690" s="171" customFormat="1" spans="1:3">
      <c r="A690" s="288">
        <v>2100101</v>
      </c>
      <c r="B690" s="292" t="s">
        <v>63</v>
      </c>
      <c r="C690" s="290">
        <v>5835.57031</v>
      </c>
    </row>
    <row r="691" s="171" customFormat="1" spans="1:3">
      <c r="A691" s="288">
        <v>2100102</v>
      </c>
      <c r="B691" s="292" t="s">
        <v>64</v>
      </c>
      <c r="C691" s="290"/>
    </row>
    <row r="692" s="171" customFormat="1" spans="1:3">
      <c r="A692" s="288">
        <v>2100103</v>
      </c>
      <c r="B692" s="292" t="s">
        <v>65</v>
      </c>
      <c r="C692" s="290"/>
    </row>
    <row r="693" s="171" customFormat="1" spans="1:3">
      <c r="A693" s="288">
        <v>2100199</v>
      </c>
      <c r="B693" s="292" t="s">
        <v>548</v>
      </c>
      <c r="C693" s="290"/>
    </row>
    <row r="694" spans="1:4">
      <c r="A694" s="288">
        <v>21002</v>
      </c>
      <c r="B694" s="291" t="s">
        <v>549</v>
      </c>
      <c r="C694" s="290">
        <f>SUM(C695:C707)</f>
        <v>3447.93178</v>
      </c>
      <c r="D694" s="221">
        <v>2</v>
      </c>
    </row>
    <row r="695" s="171" customFormat="1" spans="1:3">
      <c r="A695" s="288">
        <v>2100201</v>
      </c>
      <c r="B695" s="292" t="s">
        <v>550</v>
      </c>
      <c r="C695" s="300">
        <v>2112.39098</v>
      </c>
    </row>
    <row r="696" s="171" customFormat="1" spans="1:3">
      <c r="A696" s="288">
        <v>2100202</v>
      </c>
      <c r="B696" s="292" t="s">
        <v>551</v>
      </c>
      <c r="C696" s="290">
        <v>1036.8125</v>
      </c>
    </row>
    <row r="697" s="171" customFormat="1" spans="1:3">
      <c r="A697" s="288">
        <v>2100203</v>
      </c>
      <c r="B697" s="292" t="s">
        <v>552</v>
      </c>
      <c r="C697" s="290"/>
    </row>
    <row r="698" s="171" customFormat="1" spans="1:3">
      <c r="A698" s="288">
        <v>2100204</v>
      </c>
      <c r="B698" s="292" t="s">
        <v>553</v>
      </c>
      <c r="C698" s="290"/>
    </row>
    <row r="699" s="171" customFormat="1" spans="1:3">
      <c r="A699" s="288">
        <v>2100205</v>
      </c>
      <c r="B699" s="292" t="s">
        <v>554</v>
      </c>
      <c r="C699" s="290"/>
    </row>
    <row r="700" s="171" customFormat="1" spans="1:3">
      <c r="A700" s="288">
        <v>2100206</v>
      </c>
      <c r="B700" s="292" t="s">
        <v>555</v>
      </c>
      <c r="C700" s="290">
        <v>298.7283</v>
      </c>
    </row>
    <row r="701" s="171" customFormat="1" spans="1:3">
      <c r="A701" s="288">
        <v>2100207</v>
      </c>
      <c r="B701" s="292" t="s">
        <v>556</v>
      </c>
      <c r="C701" s="290"/>
    </row>
    <row r="702" s="171" customFormat="1" spans="1:3">
      <c r="A702" s="288">
        <v>2100208</v>
      </c>
      <c r="B702" s="292" t="s">
        <v>557</v>
      </c>
      <c r="C702" s="290"/>
    </row>
    <row r="703" s="171" customFormat="1" spans="1:3">
      <c r="A703" s="288">
        <v>2100209</v>
      </c>
      <c r="B703" s="292" t="s">
        <v>558</v>
      </c>
      <c r="C703" s="290"/>
    </row>
    <row r="704" s="171" customFormat="1" spans="1:3">
      <c r="A704" s="288">
        <v>2100210</v>
      </c>
      <c r="B704" s="292" t="s">
        <v>559</v>
      </c>
      <c r="C704" s="290"/>
    </row>
    <row r="705" s="171" customFormat="1" spans="1:3">
      <c r="A705" s="288">
        <v>2100211</v>
      </c>
      <c r="B705" s="292" t="s">
        <v>560</v>
      </c>
      <c r="C705" s="290"/>
    </row>
    <row r="706" s="171" customFormat="1" spans="1:3">
      <c r="A706" s="288">
        <v>2100212</v>
      </c>
      <c r="B706" s="292" t="s">
        <v>561</v>
      </c>
      <c r="C706" s="290"/>
    </row>
    <row r="707" s="171" customFormat="1" spans="1:3">
      <c r="A707" s="288">
        <v>2100299</v>
      </c>
      <c r="B707" s="292" t="s">
        <v>562</v>
      </c>
      <c r="C707" s="290"/>
    </row>
    <row r="708" spans="1:4">
      <c r="A708" s="288">
        <v>21003</v>
      </c>
      <c r="B708" s="291" t="s">
        <v>563</v>
      </c>
      <c r="C708" s="290">
        <f>SUM(C709:C711)</f>
        <v>0</v>
      </c>
      <c r="D708" s="221">
        <v>2</v>
      </c>
    </row>
    <row r="709" s="171" customFormat="1" spans="1:3">
      <c r="A709" s="288">
        <v>2100301</v>
      </c>
      <c r="B709" s="292" t="s">
        <v>564</v>
      </c>
      <c r="C709" s="290"/>
    </row>
    <row r="710" s="171" customFormat="1" spans="1:3">
      <c r="A710" s="288">
        <v>2100302</v>
      </c>
      <c r="B710" s="292" t="s">
        <v>565</v>
      </c>
      <c r="C710" s="290"/>
    </row>
    <row r="711" s="171" customFormat="1" spans="1:3">
      <c r="A711" s="288">
        <v>2100399</v>
      </c>
      <c r="B711" s="292" t="s">
        <v>566</v>
      </c>
      <c r="C711" s="290"/>
    </row>
    <row r="712" spans="1:4">
      <c r="A712" s="288">
        <v>21004</v>
      </c>
      <c r="B712" s="291" t="s">
        <v>567</v>
      </c>
      <c r="C712" s="290">
        <f>SUM(C713:C723)</f>
        <v>910.8791</v>
      </c>
      <c r="D712" s="221">
        <v>2</v>
      </c>
    </row>
    <row r="713" s="171" customFormat="1" spans="1:3">
      <c r="A713" s="288">
        <v>2100401</v>
      </c>
      <c r="B713" s="292" t="s">
        <v>568</v>
      </c>
      <c r="C713" s="290">
        <v>682.7675</v>
      </c>
    </row>
    <row r="714" s="171" customFormat="1" spans="1:3">
      <c r="A714" s="288">
        <v>2100402</v>
      </c>
      <c r="B714" s="292" t="s">
        <v>569</v>
      </c>
      <c r="C714" s="290"/>
    </row>
    <row r="715" s="171" customFormat="1" spans="1:3">
      <c r="A715" s="288">
        <v>2100403</v>
      </c>
      <c r="B715" s="292" t="s">
        <v>570</v>
      </c>
      <c r="C715" s="290">
        <v>228.1116</v>
      </c>
    </row>
    <row r="716" s="171" customFormat="1" spans="1:3">
      <c r="A716" s="288">
        <v>2100404</v>
      </c>
      <c r="B716" s="292" t="s">
        <v>571</v>
      </c>
      <c r="C716" s="290"/>
    </row>
    <row r="717" s="171" customFormat="1" spans="1:3">
      <c r="A717" s="288">
        <v>2100405</v>
      </c>
      <c r="B717" s="292" t="s">
        <v>572</v>
      </c>
      <c r="C717" s="290"/>
    </row>
    <row r="718" s="171" customFormat="1" spans="1:3">
      <c r="A718" s="288">
        <v>2100406</v>
      </c>
      <c r="B718" s="292" t="s">
        <v>573</v>
      </c>
      <c r="C718" s="290"/>
    </row>
    <row r="719" s="171" customFormat="1" spans="1:3">
      <c r="A719" s="288">
        <v>2100407</v>
      </c>
      <c r="B719" s="292" t="s">
        <v>574</v>
      </c>
      <c r="C719" s="290"/>
    </row>
    <row r="720" s="171" customFormat="1" spans="1:3">
      <c r="A720" s="288">
        <v>2100408</v>
      </c>
      <c r="B720" s="292" t="s">
        <v>575</v>
      </c>
      <c r="C720" s="290"/>
    </row>
    <row r="721" s="171" customFormat="1" spans="1:3">
      <c r="A721" s="288">
        <v>2100409</v>
      </c>
      <c r="B721" s="292" t="s">
        <v>576</v>
      </c>
      <c r="C721" s="290"/>
    </row>
    <row r="722" s="171" customFormat="1" spans="1:3">
      <c r="A722" s="288">
        <v>2100410</v>
      </c>
      <c r="B722" s="292" t="s">
        <v>577</v>
      </c>
      <c r="C722" s="290"/>
    </row>
    <row r="723" s="171" customFormat="1" spans="1:3">
      <c r="A723" s="288">
        <v>2100499</v>
      </c>
      <c r="B723" s="292" t="s">
        <v>578</v>
      </c>
      <c r="C723" s="290"/>
    </row>
    <row r="724" spans="1:4">
      <c r="A724" s="288">
        <v>21006</v>
      </c>
      <c r="B724" s="291" t="s">
        <v>579</v>
      </c>
      <c r="C724" s="290">
        <f>SUM(C725:C726)</f>
        <v>0</v>
      </c>
      <c r="D724" s="221">
        <v>2</v>
      </c>
    </row>
    <row r="725" s="171" customFormat="1" spans="1:3">
      <c r="A725" s="288">
        <v>2100601</v>
      </c>
      <c r="B725" s="292" t="s">
        <v>580</v>
      </c>
      <c r="C725" s="290"/>
    </row>
    <row r="726" s="171" customFormat="1" spans="1:3">
      <c r="A726" s="288">
        <v>2100699</v>
      </c>
      <c r="B726" s="292" t="s">
        <v>581</v>
      </c>
      <c r="C726" s="290"/>
    </row>
    <row r="727" spans="1:4">
      <c r="A727" s="288">
        <v>21007</v>
      </c>
      <c r="B727" s="291" t="s">
        <v>582</v>
      </c>
      <c r="C727" s="290">
        <f>SUM(C728:C730)</f>
        <v>0</v>
      </c>
      <c r="D727" s="221">
        <v>2</v>
      </c>
    </row>
    <row r="728" s="171" customFormat="1" spans="1:3">
      <c r="A728" s="288">
        <v>2100716</v>
      </c>
      <c r="B728" s="292" t="s">
        <v>583</v>
      </c>
      <c r="C728" s="290"/>
    </row>
    <row r="729" s="171" customFormat="1" spans="1:3">
      <c r="A729" s="288">
        <v>2100717</v>
      </c>
      <c r="B729" s="292" t="s">
        <v>584</v>
      </c>
      <c r="C729" s="290"/>
    </row>
    <row r="730" s="171" customFormat="1" spans="1:3">
      <c r="A730" s="288">
        <v>2100799</v>
      </c>
      <c r="B730" s="292" t="s">
        <v>585</v>
      </c>
      <c r="C730" s="290"/>
    </row>
    <row r="731" spans="1:4">
      <c r="A731" s="288">
        <v>21011</v>
      </c>
      <c r="B731" s="291" t="s">
        <v>586</v>
      </c>
      <c r="C731" s="290">
        <f>SUM(C732:C735)</f>
        <v>2225.419776</v>
      </c>
      <c r="D731" s="221">
        <v>2</v>
      </c>
    </row>
    <row r="732" s="171" customFormat="1" spans="1:3">
      <c r="A732" s="288">
        <v>2101101</v>
      </c>
      <c r="B732" s="292" t="s">
        <v>587</v>
      </c>
      <c r="C732" s="290">
        <v>4.711044</v>
      </c>
    </row>
    <row r="733" s="171" customFormat="1" spans="1:3">
      <c r="A733" s="288">
        <v>2101102</v>
      </c>
      <c r="B733" s="292" t="s">
        <v>588</v>
      </c>
      <c r="C733" s="290">
        <v>2220.708732</v>
      </c>
    </row>
    <row r="734" s="171" customFormat="1" spans="1:3">
      <c r="A734" s="288">
        <v>2101103</v>
      </c>
      <c r="B734" s="292" t="s">
        <v>589</v>
      </c>
      <c r="C734" s="290"/>
    </row>
    <row r="735" s="171" customFormat="1" spans="1:3">
      <c r="A735" s="288">
        <v>2101199</v>
      </c>
      <c r="B735" s="292" t="s">
        <v>590</v>
      </c>
      <c r="C735" s="290"/>
    </row>
    <row r="736" spans="1:4">
      <c r="A736" s="288">
        <v>21012</v>
      </c>
      <c r="B736" s="291" t="s">
        <v>591</v>
      </c>
      <c r="C736" s="290">
        <f>SUM(C737:C739)</f>
        <v>1746.276668</v>
      </c>
      <c r="D736" s="221">
        <v>2</v>
      </c>
    </row>
    <row r="737" s="171" customFormat="1" ht="24" spans="1:3">
      <c r="A737" s="288">
        <v>2101201</v>
      </c>
      <c r="B737" s="292" t="s">
        <v>592</v>
      </c>
      <c r="C737" s="293">
        <v>1746.276668</v>
      </c>
    </row>
    <row r="738" s="171" customFormat="1" ht="24" spans="1:3">
      <c r="A738" s="288">
        <v>2101202</v>
      </c>
      <c r="B738" s="292" t="s">
        <v>593</v>
      </c>
      <c r="C738" s="290"/>
    </row>
    <row r="739" s="171" customFormat="1" ht="24" spans="1:3">
      <c r="A739" s="288">
        <v>2101299</v>
      </c>
      <c r="B739" s="292" t="s">
        <v>594</v>
      </c>
      <c r="C739" s="290"/>
    </row>
    <row r="740" spans="1:4">
      <c r="A740" s="288">
        <v>21013</v>
      </c>
      <c r="B740" s="291" t="s">
        <v>595</v>
      </c>
      <c r="C740" s="290">
        <f>SUM(C741:C743)</f>
        <v>0</v>
      </c>
      <c r="D740" s="221">
        <v>2</v>
      </c>
    </row>
    <row r="741" s="171" customFormat="1" spans="1:3">
      <c r="A741" s="288">
        <v>2101301</v>
      </c>
      <c r="B741" s="292" t="s">
        <v>596</v>
      </c>
      <c r="C741" s="290"/>
    </row>
    <row r="742" s="171" customFormat="1" spans="1:3">
      <c r="A742" s="288">
        <v>2101302</v>
      </c>
      <c r="B742" s="292" t="s">
        <v>597</v>
      </c>
      <c r="C742" s="290"/>
    </row>
    <row r="743" s="171" customFormat="1" spans="1:3">
      <c r="A743" s="288">
        <v>2101399</v>
      </c>
      <c r="B743" s="292" t="s">
        <v>598</v>
      </c>
      <c r="C743" s="290"/>
    </row>
    <row r="744" spans="1:4">
      <c r="A744" s="288">
        <v>21014</v>
      </c>
      <c r="B744" s="291" t="s">
        <v>599</v>
      </c>
      <c r="C744" s="290">
        <f>SUM(C745:C746)</f>
        <v>0</v>
      </c>
      <c r="D744" s="221">
        <v>2</v>
      </c>
    </row>
    <row r="745" s="171" customFormat="1" spans="1:3">
      <c r="A745" s="288">
        <v>2101401</v>
      </c>
      <c r="B745" s="292" t="s">
        <v>600</v>
      </c>
      <c r="C745" s="290"/>
    </row>
    <row r="746" s="171" customFormat="1" spans="1:3">
      <c r="A746" s="288">
        <v>2101499</v>
      </c>
      <c r="B746" s="292" t="s">
        <v>601</v>
      </c>
      <c r="C746" s="290"/>
    </row>
    <row r="747" spans="1:4">
      <c r="A747" s="288">
        <v>21015</v>
      </c>
      <c r="B747" s="291" t="s">
        <v>602</v>
      </c>
      <c r="C747" s="290">
        <f>SUM(C748:C755)</f>
        <v>388.2355</v>
      </c>
      <c r="D747" s="221">
        <v>2</v>
      </c>
    </row>
    <row r="748" s="171" customFormat="1" spans="1:3">
      <c r="A748" s="288">
        <v>2101501</v>
      </c>
      <c r="B748" s="292" t="s">
        <v>63</v>
      </c>
      <c r="C748" s="290">
        <v>388.2355</v>
      </c>
    </row>
    <row r="749" s="171" customFormat="1" spans="1:3">
      <c r="A749" s="288">
        <v>2101502</v>
      </c>
      <c r="B749" s="292" t="s">
        <v>64</v>
      </c>
      <c r="C749" s="290"/>
    </row>
    <row r="750" s="171" customFormat="1" spans="1:3">
      <c r="A750" s="288">
        <v>2101503</v>
      </c>
      <c r="B750" s="292" t="s">
        <v>65</v>
      </c>
      <c r="C750" s="290"/>
    </row>
    <row r="751" s="171" customFormat="1" spans="1:3">
      <c r="A751" s="288">
        <v>2101504</v>
      </c>
      <c r="B751" s="292" t="s">
        <v>104</v>
      </c>
      <c r="C751" s="290"/>
    </row>
    <row r="752" s="171" customFormat="1" spans="1:3">
      <c r="A752" s="288">
        <v>2101505</v>
      </c>
      <c r="B752" s="292" t="s">
        <v>603</v>
      </c>
      <c r="C752" s="290"/>
    </row>
    <row r="753" s="171" customFormat="1" spans="1:3">
      <c r="A753" s="288">
        <v>2101506</v>
      </c>
      <c r="B753" s="292" t="s">
        <v>604</v>
      </c>
      <c r="C753" s="290"/>
    </row>
    <row r="754" s="171" customFormat="1" spans="1:3">
      <c r="A754" s="288">
        <v>2101550</v>
      </c>
      <c r="B754" s="292" t="s">
        <v>72</v>
      </c>
      <c r="C754" s="290"/>
    </row>
    <row r="755" s="171" customFormat="1" spans="1:3">
      <c r="A755" s="288">
        <v>2101599</v>
      </c>
      <c r="B755" s="292" t="s">
        <v>605</v>
      </c>
      <c r="C755" s="290"/>
    </row>
    <row r="756" spans="1:4">
      <c r="A756" s="288">
        <v>21016</v>
      </c>
      <c r="B756" s="291" t="s">
        <v>606</v>
      </c>
      <c r="C756" s="290">
        <f>C757</f>
        <v>0</v>
      </c>
      <c r="D756" s="221">
        <v>2</v>
      </c>
    </row>
    <row r="757" s="171" customFormat="1" spans="1:3">
      <c r="A757" s="288">
        <v>2101601</v>
      </c>
      <c r="B757" s="292" t="s">
        <v>607</v>
      </c>
      <c r="C757" s="290"/>
    </row>
    <row r="758" spans="1:4">
      <c r="A758" s="288">
        <v>21099</v>
      </c>
      <c r="B758" s="291" t="s">
        <v>608</v>
      </c>
      <c r="C758" s="290">
        <f>SUM(C759)</f>
        <v>0</v>
      </c>
      <c r="D758" s="221">
        <v>2</v>
      </c>
    </row>
    <row r="759" s="171" customFormat="1" spans="1:3">
      <c r="A759" s="288">
        <v>2109999</v>
      </c>
      <c r="B759" s="292" t="s">
        <v>609</v>
      </c>
      <c r="C759" s="290"/>
    </row>
    <row r="760" s="171" customFormat="1" spans="1:4">
      <c r="A760" s="288">
        <v>211</v>
      </c>
      <c r="B760" s="289" t="s">
        <v>610</v>
      </c>
      <c r="C760" s="290">
        <f>C761+C771+C775+C784+C789+C796+C802+C805+C808+C810+C812+C818+C820+C822+C837</f>
        <v>40.32</v>
      </c>
      <c r="D760" s="221">
        <v>1</v>
      </c>
    </row>
    <row r="761" spans="1:4">
      <c r="A761" s="288">
        <v>21101</v>
      </c>
      <c r="B761" s="291" t="s">
        <v>611</v>
      </c>
      <c r="C761" s="290">
        <f>SUM(C762:C770)</f>
        <v>40.32</v>
      </c>
      <c r="D761" s="221">
        <v>2</v>
      </c>
    </row>
    <row r="762" s="171" customFormat="1" spans="1:3">
      <c r="A762" s="288">
        <v>2110101</v>
      </c>
      <c r="B762" s="292" t="s">
        <v>63</v>
      </c>
      <c r="C762" s="290">
        <v>40.32</v>
      </c>
    </row>
    <row r="763" s="171" customFormat="1" spans="1:3">
      <c r="A763" s="288">
        <v>2110102</v>
      </c>
      <c r="B763" s="292" t="s">
        <v>64</v>
      </c>
      <c r="C763" s="290"/>
    </row>
    <row r="764" s="171" customFormat="1" spans="1:3">
      <c r="A764" s="288">
        <v>2110103</v>
      </c>
      <c r="B764" s="292" t="s">
        <v>65</v>
      </c>
      <c r="C764" s="290"/>
    </row>
    <row r="765" s="171" customFormat="1" spans="1:3">
      <c r="A765" s="288">
        <v>2110104</v>
      </c>
      <c r="B765" s="292" t="s">
        <v>612</v>
      </c>
      <c r="C765" s="290"/>
    </row>
    <row r="766" s="171" customFormat="1" spans="1:3">
      <c r="A766" s="288">
        <v>2110105</v>
      </c>
      <c r="B766" s="292" t="s">
        <v>613</v>
      </c>
      <c r="C766" s="290"/>
    </row>
    <row r="767" s="171" customFormat="1" spans="1:3">
      <c r="A767" s="288">
        <v>2110106</v>
      </c>
      <c r="B767" s="292" t="s">
        <v>614</v>
      </c>
      <c r="C767" s="290"/>
    </row>
    <row r="768" s="171" customFormat="1" spans="1:3">
      <c r="A768" s="288">
        <v>2110107</v>
      </c>
      <c r="B768" s="292" t="s">
        <v>615</v>
      </c>
      <c r="C768" s="290"/>
    </row>
    <row r="769" s="171" customFormat="1" spans="1:3">
      <c r="A769" s="288">
        <v>2110108</v>
      </c>
      <c r="B769" s="292" t="s">
        <v>616</v>
      </c>
      <c r="C769" s="290"/>
    </row>
    <row r="770" s="171" customFormat="1" spans="1:3">
      <c r="A770" s="288">
        <v>2110199</v>
      </c>
      <c r="B770" s="292" t="s">
        <v>617</v>
      </c>
      <c r="C770" s="290"/>
    </row>
    <row r="771" spans="1:4">
      <c r="A771" s="288">
        <v>21102</v>
      </c>
      <c r="B771" s="291" t="s">
        <v>618</v>
      </c>
      <c r="C771" s="290">
        <v>0</v>
      </c>
      <c r="D771" s="221">
        <v>2</v>
      </c>
    </row>
    <row r="772" s="171" customFormat="1" spans="1:3">
      <c r="A772" s="288">
        <v>2110203</v>
      </c>
      <c r="B772" s="292" t="s">
        <v>619</v>
      </c>
      <c r="C772" s="290"/>
    </row>
    <row r="773" s="171" customFormat="1" spans="1:3">
      <c r="A773" s="288">
        <v>2110204</v>
      </c>
      <c r="B773" s="292" t="s">
        <v>620</v>
      </c>
      <c r="C773" s="290"/>
    </row>
    <row r="774" s="171" customFormat="1" spans="1:3">
      <c r="A774" s="288">
        <v>2110299</v>
      </c>
      <c r="B774" s="292" t="s">
        <v>621</v>
      </c>
      <c r="C774" s="290"/>
    </row>
    <row r="775" spans="1:4">
      <c r="A775" s="288">
        <v>21103</v>
      </c>
      <c r="B775" s="291" t="s">
        <v>622</v>
      </c>
      <c r="C775" s="290">
        <f>SUM(C776:C783)</f>
        <v>0</v>
      </c>
      <c r="D775" s="221">
        <v>2</v>
      </c>
    </row>
    <row r="776" s="171" customFormat="1" spans="1:3">
      <c r="A776" s="288">
        <v>2110301</v>
      </c>
      <c r="B776" s="292" t="s">
        <v>623</v>
      </c>
      <c r="C776" s="290"/>
    </row>
    <row r="777" s="171" customFormat="1" spans="1:3">
      <c r="A777" s="288">
        <v>2110302</v>
      </c>
      <c r="B777" s="292" t="s">
        <v>624</v>
      </c>
      <c r="C777" s="293"/>
    </row>
    <row r="778" s="171" customFormat="1" spans="1:3">
      <c r="A778" s="288">
        <v>2110303</v>
      </c>
      <c r="B778" s="292" t="s">
        <v>625</v>
      </c>
      <c r="C778" s="290"/>
    </row>
    <row r="779" s="171" customFormat="1" spans="1:3">
      <c r="A779" s="288">
        <v>2110304</v>
      </c>
      <c r="B779" s="292" t="s">
        <v>626</v>
      </c>
      <c r="C779" s="293"/>
    </row>
    <row r="780" s="171" customFormat="1" spans="1:3">
      <c r="A780" s="288">
        <v>2110305</v>
      </c>
      <c r="B780" s="292" t="s">
        <v>627</v>
      </c>
      <c r="C780" s="290"/>
    </row>
    <row r="781" s="171" customFormat="1" spans="1:3">
      <c r="A781" s="288">
        <v>2110306</v>
      </c>
      <c r="B781" s="292" t="s">
        <v>628</v>
      </c>
      <c r="C781" s="290"/>
    </row>
    <row r="782" s="171" customFormat="1" spans="1:3">
      <c r="A782" s="288">
        <v>2110307</v>
      </c>
      <c r="B782" s="292" t="s">
        <v>629</v>
      </c>
      <c r="C782" s="290"/>
    </row>
    <row r="783" s="171" customFormat="1" spans="1:3">
      <c r="A783" s="288">
        <v>2110399</v>
      </c>
      <c r="B783" s="292" t="s">
        <v>630</v>
      </c>
      <c r="C783" s="290"/>
    </row>
    <row r="784" spans="1:4">
      <c r="A784" s="288">
        <v>21104</v>
      </c>
      <c r="B784" s="291" t="s">
        <v>631</v>
      </c>
      <c r="C784" s="290">
        <f>SUM(C785:C788)</f>
        <v>0</v>
      </c>
      <c r="D784" s="221">
        <v>2</v>
      </c>
    </row>
    <row r="785" s="171" customFormat="1" spans="1:3">
      <c r="A785" s="288">
        <v>2110401</v>
      </c>
      <c r="B785" s="292" t="s">
        <v>632</v>
      </c>
      <c r="C785" s="290"/>
    </row>
    <row r="786" s="171" customFormat="1" spans="1:3">
      <c r="A786" s="288">
        <v>2110402</v>
      </c>
      <c r="B786" s="292" t="s">
        <v>633</v>
      </c>
      <c r="C786" s="290"/>
    </row>
    <row r="787" s="171" customFormat="1" spans="1:3">
      <c r="A787" s="288">
        <v>2110404</v>
      </c>
      <c r="B787" s="292" t="s">
        <v>634</v>
      </c>
      <c r="C787" s="290"/>
    </row>
    <row r="788" s="171" customFormat="1" spans="1:3">
      <c r="A788" s="288">
        <v>2110499</v>
      </c>
      <c r="B788" s="292" t="s">
        <v>635</v>
      </c>
      <c r="C788" s="290"/>
    </row>
    <row r="789" spans="1:4">
      <c r="A789" s="288">
        <v>21105</v>
      </c>
      <c r="B789" s="291" t="s">
        <v>636</v>
      </c>
      <c r="C789" s="290">
        <f>SUM(C790:C795)</f>
        <v>0</v>
      </c>
      <c r="D789" s="221">
        <v>2</v>
      </c>
    </row>
    <row r="790" s="171" customFormat="1" spans="1:3">
      <c r="A790" s="288">
        <v>2110501</v>
      </c>
      <c r="B790" s="292" t="s">
        <v>637</v>
      </c>
      <c r="C790" s="290"/>
    </row>
    <row r="791" s="171" customFormat="1" spans="1:3">
      <c r="A791" s="288">
        <v>2110502</v>
      </c>
      <c r="B791" s="292" t="s">
        <v>638</v>
      </c>
      <c r="C791" s="290"/>
    </row>
    <row r="792" s="171" customFormat="1" spans="1:3">
      <c r="A792" s="288">
        <v>2110503</v>
      </c>
      <c r="B792" s="292" t="s">
        <v>639</v>
      </c>
      <c r="C792" s="290"/>
    </row>
    <row r="793" s="171" customFormat="1" spans="1:3">
      <c r="A793" s="288">
        <v>2110506</v>
      </c>
      <c r="B793" s="292" t="s">
        <v>640</v>
      </c>
      <c r="C793" s="290"/>
    </row>
    <row r="794" s="171" customFormat="1" spans="1:3">
      <c r="A794" s="288">
        <v>2110507</v>
      </c>
      <c r="B794" s="292" t="s">
        <v>641</v>
      </c>
      <c r="C794" s="290"/>
    </row>
    <row r="795" s="171" customFormat="1" spans="1:3">
      <c r="A795" s="288">
        <v>2110599</v>
      </c>
      <c r="B795" s="292" t="s">
        <v>642</v>
      </c>
      <c r="C795" s="290"/>
    </row>
    <row r="796" spans="1:4">
      <c r="A796" s="288">
        <v>21106</v>
      </c>
      <c r="B796" s="291" t="s">
        <v>643</v>
      </c>
      <c r="C796" s="290">
        <v>0</v>
      </c>
      <c r="D796" s="221">
        <v>2</v>
      </c>
    </row>
    <row r="797" s="171" customFormat="1" spans="1:3">
      <c r="A797" s="288">
        <v>2110602</v>
      </c>
      <c r="B797" s="292" t="s">
        <v>644</v>
      </c>
      <c r="C797" s="290"/>
    </row>
    <row r="798" s="171" customFormat="1" spans="1:3">
      <c r="A798" s="288">
        <v>2110603</v>
      </c>
      <c r="B798" s="292" t="s">
        <v>645</v>
      </c>
      <c r="C798" s="290"/>
    </row>
    <row r="799" s="171" customFormat="1" spans="1:3">
      <c r="A799" s="288">
        <v>2110604</v>
      </c>
      <c r="B799" s="292" t="s">
        <v>646</v>
      </c>
      <c r="C799" s="290"/>
    </row>
    <row r="800" s="171" customFormat="1" spans="1:3">
      <c r="A800" s="288">
        <v>2110605</v>
      </c>
      <c r="B800" s="292" t="s">
        <v>647</v>
      </c>
      <c r="C800" s="290"/>
    </row>
    <row r="801" s="171" customFormat="1" spans="1:3">
      <c r="A801" s="288">
        <v>2110699</v>
      </c>
      <c r="B801" s="292" t="s">
        <v>648</v>
      </c>
      <c r="C801" s="290"/>
    </row>
    <row r="802" spans="1:4">
      <c r="A802" s="288">
        <v>21107</v>
      </c>
      <c r="B802" s="291" t="s">
        <v>649</v>
      </c>
      <c r="C802" s="290">
        <f>SUM(C803:C804)</f>
        <v>0</v>
      </c>
      <c r="D802" s="221">
        <v>2</v>
      </c>
    </row>
    <row r="803" s="171" customFormat="1" spans="1:3">
      <c r="A803" s="288">
        <v>2110704</v>
      </c>
      <c r="B803" s="292" t="s">
        <v>650</v>
      </c>
      <c r="C803" s="290"/>
    </row>
    <row r="804" s="171" customFormat="1" spans="1:3">
      <c r="A804" s="288">
        <v>2110799</v>
      </c>
      <c r="B804" s="292" t="s">
        <v>651</v>
      </c>
      <c r="C804" s="290"/>
    </row>
    <row r="805" spans="1:4">
      <c r="A805" s="288">
        <v>21108</v>
      </c>
      <c r="B805" s="291" t="s">
        <v>652</v>
      </c>
      <c r="C805" s="290">
        <v>0</v>
      </c>
      <c r="D805" s="221">
        <v>2</v>
      </c>
    </row>
    <row r="806" s="171" customFormat="1" spans="1:3">
      <c r="A806" s="288">
        <v>2110804</v>
      </c>
      <c r="B806" s="292" t="s">
        <v>653</v>
      </c>
      <c r="C806" s="290"/>
    </row>
    <row r="807" s="171" customFormat="1" spans="1:3">
      <c r="A807" s="288">
        <v>2110899</v>
      </c>
      <c r="B807" s="292" t="s">
        <v>654</v>
      </c>
      <c r="C807" s="290"/>
    </row>
    <row r="808" spans="1:4">
      <c r="A808" s="288">
        <v>21109</v>
      </c>
      <c r="B808" s="291" t="s">
        <v>655</v>
      </c>
      <c r="C808" s="290">
        <v>0</v>
      </c>
      <c r="D808" s="221">
        <v>2</v>
      </c>
    </row>
    <row r="809" s="171" customFormat="1" spans="1:3">
      <c r="A809" s="288">
        <v>2110901</v>
      </c>
      <c r="B809" s="292" t="s">
        <v>656</v>
      </c>
      <c r="C809" s="290"/>
    </row>
    <row r="810" spans="1:4">
      <c r="A810" s="288">
        <v>21110</v>
      </c>
      <c r="B810" s="291" t="s">
        <v>657</v>
      </c>
      <c r="C810" s="290">
        <f>C811</f>
        <v>0</v>
      </c>
      <c r="D810" s="221">
        <v>2</v>
      </c>
    </row>
    <row r="811" s="171" customFormat="1" spans="1:3">
      <c r="A811" s="288">
        <v>2111001</v>
      </c>
      <c r="B811" s="292" t="s">
        <v>658</v>
      </c>
      <c r="C811" s="290"/>
    </row>
    <row r="812" spans="1:4">
      <c r="A812" s="288">
        <v>21111</v>
      </c>
      <c r="B812" s="291" t="s">
        <v>659</v>
      </c>
      <c r="C812" s="290">
        <v>0</v>
      </c>
      <c r="D812" s="221">
        <v>2</v>
      </c>
    </row>
    <row r="813" s="171" customFormat="1" spans="1:3">
      <c r="A813" s="288">
        <v>2111101</v>
      </c>
      <c r="B813" s="292" t="s">
        <v>660</v>
      </c>
      <c r="C813" s="290"/>
    </row>
    <row r="814" s="171" customFormat="1" spans="1:3">
      <c r="A814" s="288">
        <v>2111102</v>
      </c>
      <c r="B814" s="292" t="s">
        <v>661</v>
      </c>
      <c r="C814" s="290"/>
    </row>
    <row r="815" s="171" customFormat="1" spans="1:3">
      <c r="A815" s="288">
        <v>2111103</v>
      </c>
      <c r="B815" s="292" t="s">
        <v>662</v>
      </c>
      <c r="C815" s="290"/>
    </row>
    <row r="816" s="171" customFormat="1" spans="1:3">
      <c r="A816" s="288">
        <v>2111104</v>
      </c>
      <c r="B816" s="292" t="s">
        <v>663</v>
      </c>
      <c r="C816" s="290"/>
    </row>
    <row r="817" s="171" customFormat="1" spans="1:3">
      <c r="A817" s="288">
        <v>2111199</v>
      </c>
      <c r="B817" s="292" t="s">
        <v>664</v>
      </c>
      <c r="C817" s="290"/>
    </row>
    <row r="818" spans="1:4">
      <c r="A818" s="288">
        <v>21112</v>
      </c>
      <c r="B818" s="291" t="s">
        <v>665</v>
      </c>
      <c r="C818" s="290">
        <v>0</v>
      </c>
      <c r="D818" s="221">
        <v>2</v>
      </c>
    </row>
    <row r="819" s="171" customFormat="1" spans="1:3">
      <c r="A819" s="288">
        <v>2111201</v>
      </c>
      <c r="B819" s="292" t="s">
        <v>666</v>
      </c>
      <c r="C819" s="290"/>
    </row>
    <row r="820" spans="1:4">
      <c r="A820" s="288">
        <v>21113</v>
      </c>
      <c r="B820" s="291" t="s">
        <v>667</v>
      </c>
      <c r="C820" s="290">
        <v>0</v>
      </c>
      <c r="D820" s="221">
        <v>2</v>
      </c>
    </row>
    <row r="821" s="171" customFormat="1" spans="1:3">
      <c r="A821" s="288">
        <v>2111301</v>
      </c>
      <c r="B821" s="292" t="s">
        <v>668</v>
      </c>
      <c r="C821" s="290"/>
    </row>
    <row r="822" spans="1:4">
      <c r="A822" s="288">
        <v>21114</v>
      </c>
      <c r="B822" s="291" t="s">
        <v>669</v>
      </c>
      <c r="C822" s="290">
        <v>0</v>
      </c>
      <c r="D822" s="221">
        <v>2</v>
      </c>
    </row>
    <row r="823" s="171" customFormat="1" spans="1:3">
      <c r="A823" s="288">
        <v>2111401</v>
      </c>
      <c r="B823" s="292" t="s">
        <v>63</v>
      </c>
      <c r="C823" s="290"/>
    </row>
    <row r="824" s="171" customFormat="1" spans="1:3">
      <c r="A824" s="288">
        <v>2111402</v>
      </c>
      <c r="B824" s="292" t="s">
        <v>64</v>
      </c>
      <c r="C824" s="290"/>
    </row>
    <row r="825" s="171" customFormat="1" spans="1:3">
      <c r="A825" s="288">
        <v>2111403</v>
      </c>
      <c r="B825" s="292" t="s">
        <v>65</v>
      </c>
      <c r="C825" s="290"/>
    </row>
    <row r="826" s="171" customFormat="1" spans="1:3">
      <c r="A826" s="288">
        <v>2111404</v>
      </c>
      <c r="B826" s="292" t="s">
        <v>670</v>
      </c>
      <c r="C826" s="290"/>
    </row>
    <row r="827" s="171" customFormat="1" spans="1:3">
      <c r="A827" s="288">
        <v>2111405</v>
      </c>
      <c r="B827" s="292" t="s">
        <v>671</v>
      </c>
      <c r="C827" s="290"/>
    </row>
    <row r="828" s="171" customFormat="1" spans="1:3">
      <c r="A828" s="288">
        <v>2111406</v>
      </c>
      <c r="B828" s="292" t="s">
        <v>672</v>
      </c>
      <c r="C828" s="290"/>
    </row>
    <row r="829" s="171" customFormat="1" spans="1:3">
      <c r="A829" s="288">
        <v>2111407</v>
      </c>
      <c r="B829" s="292" t="s">
        <v>673</v>
      </c>
      <c r="C829" s="290"/>
    </row>
    <row r="830" s="171" customFormat="1" spans="1:3">
      <c r="A830" s="288">
        <v>2111408</v>
      </c>
      <c r="B830" s="292" t="s">
        <v>674</v>
      </c>
      <c r="C830" s="290"/>
    </row>
    <row r="831" s="171" customFormat="1" spans="1:3">
      <c r="A831" s="288">
        <v>2111409</v>
      </c>
      <c r="B831" s="292" t="s">
        <v>675</v>
      </c>
      <c r="C831" s="290"/>
    </row>
    <row r="832" s="171" customFormat="1" spans="1:3">
      <c r="A832" s="288">
        <v>2111410</v>
      </c>
      <c r="B832" s="292" t="s">
        <v>676</v>
      </c>
      <c r="C832" s="290"/>
    </row>
    <row r="833" s="171" customFormat="1" spans="1:3">
      <c r="A833" s="288">
        <v>2111411</v>
      </c>
      <c r="B833" s="292" t="s">
        <v>104</v>
      </c>
      <c r="C833" s="290"/>
    </row>
    <row r="834" s="171" customFormat="1" spans="1:3">
      <c r="A834" s="288">
        <v>2111413</v>
      </c>
      <c r="B834" s="292" t="s">
        <v>677</v>
      </c>
      <c r="C834" s="290"/>
    </row>
    <row r="835" s="171" customFormat="1" spans="1:3">
      <c r="A835" s="288">
        <v>2111450</v>
      </c>
      <c r="B835" s="292" t="s">
        <v>72</v>
      </c>
      <c r="C835" s="290"/>
    </row>
    <row r="836" s="171" customFormat="1" spans="1:3">
      <c r="A836" s="288">
        <v>2111499</v>
      </c>
      <c r="B836" s="292" t="s">
        <v>678</v>
      </c>
      <c r="C836" s="290"/>
    </row>
    <row r="837" spans="1:4">
      <c r="A837" s="288">
        <v>21199</v>
      </c>
      <c r="B837" s="291" t="s">
        <v>679</v>
      </c>
      <c r="C837" s="290">
        <f>SUM(C838)</f>
        <v>0</v>
      </c>
      <c r="D837" s="221">
        <v>2</v>
      </c>
    </row>
    <row r="838" s="171" customFormat="1" spans="1:3">
      <c r="A838" s="288">
        <v>2119999</v>
      </c>
      <c r="B838" s="292" t="s">
        <v>680</v>
      </c>
      <c r="C838" s="290"/>
    </row>
    <row r="839" s="171" customFormat="1" spans="1:4">
      <c r="A839" s="288">
        <v>212</v>
      </c>
      <c r="B839" s="289" t="s">
        <v>681</v>
      </c>
      <c r="C839" s="290">
        <f>C840+C851+C853+C856+C858+C860</f>
        <v>2499.4336</v>
      </c>
      <c r="D839" s="221">
        <v>1</v>
      </c>
    </row>
    <row r="840" spans="1:4">
      <c r="A840" s="288">
        <v>21201</v>
      </c>
      <c r="B840" s="291" t="s">
        <v>682</v>
      </c>
      <c r="C840" s="290">
        <f>SUM(C841:C850)</f>
        <v>2499.4336</v>
      </c>
      <c r="D840" s="221">
        <v>2</v>
      </c>
    </row>
    <row r="841" s="171" customFormat="1" spans="1:3">
      <c r="A841" s="288">
        <v>2120101</v>
      </c>
      <c r="B841" s="292" t="s">
        <v>63</v>
      </c>
      <c r="C841" s="294">
        <f>2129.9536+18</f>
        <v>2147.9536</v>
      </c>
    </row>
    <row r="842" s="171" customFormat="1" spans="1:3">
      <c r="A842" s="288">
        <v>2120102</v>
      </c>
      <c r="B842" s="292" t="s">
        <v>64</v>
      </c>
      <c r="C842" s="290"/>
    </row>
    <row r="843" s="171" customFormat="1" spans="1:3">
      <c r="A843" s="288">
        <v>2120103</v>
      </c>
      <c r="B843" s="292" t="s">
        <v>65</v>
      </c>
      <c r="C843" s="290"/>
    </row>
    <row r="844" s="171" customFormat="1" spans="1:3">
      <c r="A844" s="288">
        <v>2120104</v>
      </c>
      <c r="B844" s="292" t="s">
        <v>683</v>
      </c>
      <c r="C844" s="294">
        <v>351.48</v>
      </c>
    </row>
    <row r="845" s="171" customFormat="1" spans="1:3">
      <c r="A845" s="288">
        <v>2120105</v>
      </c>
      <c r="B845" s="292" t="s">
        <v>684</v>
      </c>
      <c r="C845" s="290"/>
    </row>
    <row r="846" s="171" customFormat="1" spans="1:3">
      <c r="A846" s="288">
        <v>2120106</v>
      </c>
      <c r="B846" s="292" t="s">
        <v>685</v>
      </c>
      <c r="C846" s="290"/>
    </row>
    <row r="847" s="171" customFormat="1" spans="1:3">
      <c r="A847" s="288">
        <v>2120107</v>
      </c>
      <c r="B847" s="292" t="s">
        <v>686</v>
      </c>
      <c r="C847" s="290"/>
    </row>
    <row r="848" s="171" customFormat="1" spans="1:3">
      <c r="A848" s="288">
        <v>2120109</v>
      </c>
      <c r="B848" s="292" t="s">
        <v>687</v>
      </c>
      <c r="C848" s="290"/>
    </row>
    <row r="849" s="171" customFormat="1" spans="1:3">
      <c r="A849" s="288">
        <v>2120110</v>
      </c>
      <c r="B849" s="292" t="s">
        <v>688</v>
      </c>
      <c r="C849" s="290"/>
    </row>
    <row r="850" s="171" customFormat="1" spans="1:3">
      <c r="A850" s="288">
        <v>2120199</v>
      </c>
      <c r="B850" s="292" t="s">
        <v>689</v>
      </c>
      <c r="C850" s="290"/>
    </row>
    <row r="851" spans="1:4">
      <c r="A851" s="288">
        <v>21202</v>
      </c>
      <c r="B851" s="291" t="s">
        <v>690</v>
      </c>
      <c r="C851" s="290">
        <f>C852</f>
        <v>0</v>
      </c>
      <c r="D851" s="221">
        <v>2</v>
      </c>
    </row>
    <row r="852" s="171" customFormat="1" spans="1:3">
      <c r="A852" s="288">
        <v>2120201</v>
      </c>
      <c r="B852" s="292" t="s">
        <v>691</v>
      </c>
      <c r="C852" s="290"/>
    </row>
    <row r="853" spans="1:4">
      <c r="A853" s="288">
        <v>21203</v>
      </c>
      <c r="B853" s="291" t="s">
        <v>692</v>
      </c>
      <c r="C853" s="290">
        <f>SUM(C854:C855)</f>
        <v>0</v>
      </c>
      <c r="D853" s="221">
        <v>2</v>
      </c>
    </row>
    <row r="854" s="171" customFormat="1" spans="1:3">
      <c r="A854" s="288">
        <v>2120303</v>
      </c>
      <c r="B854" s="292" t="s">
        <v>693</v>
      </c>
      <c r="C854" s="290"/>
    </row>
    <row r="855" s="171" customFormat="1" spans="1:3">
      <c r="A855" s="288">
        <v>2120399</v>
      </c>
      <c r="B855" s="292" t="s">
        <v>694</v>
      </c>
      <c r="C855" s="290"/>
    </row>
    <row r="856" spans="1:4">
      <c r="A856" s="288">
        <v>21205</v>
      </c>
      <c r="B856" s="291" t="s">
        <v>695</v>
      </c>
      <c r="C856" s="290">
        <f t="shared" ref="C856:C860" si="0">C857</f>
        <v>0</v>
      </c>
      <c r="D856" s="221">
        <v>2</v>
      </c>
    </row>
    <row r="857" s="171" customFormat="1" spans="1:3">
      <c r="A857" s="288">
        <v>2120501</v>
      </c>
      <c r="B857" s="292" t="s">
        <v>696</v>
      </c>
      <c r="C857" s="290"/>
    </row>
    <row r="858" spans="1:4">
      <c r="A858" s="288">
        <v>21206</v>
      </c>
      <c r="B858" s="291" t="s">
        <v>697</v>
      </c>
      <c r="C858" s="290">
        <f t="shared" si="0"/>
        <v>0</v>
      </c>
      <c r="D858" s="221">
        <v>2</v>
      </c>
    </row>
    <row r="859" s="171" customFormat="1" spans="1:3">
      <c r="A859" s="288">
        <v>2120601</v>
      </c>
      <c r="B859" s="292" t="s">
        <v>698</v>
      </c>
      <c r="C859" s="290"/>
    </row>
    <row r="860" spans="1:4">
      <c r="A860" s="288">
        <v>21299</v>
      </c>
      <c r="B860" s="291" t="s">
        <v>699</v>
      </c>
      <c r="C860" s="290">
        <f t="shared" si="0"/>
        <v>0</v>
      </c>
      <c r="D860" s="221">
        <v>2</v>
      </c>
    </row>
    <row r="861" s="171" customFormat="1" spans="1:3">
      <c r="A861" s="288">
        <v>2129999</v>
      </c>
      <c r="B861" s="292" t="s">
        <v>700</v>
      </c>
      <c r="C861" s="290"/>
    </row>
    <row r="862" s="171" customFormat="1" spans="1:4">
      <c r="A862" s="288">
        <v>213</v>
      </c>
      <c r="B862" s="289" t="s">
        <v>701</v>
      </c>
      <c r="C862" s="290">
        <f>C863+C889+C915+C943+C954+C961+C968+C971</f>
        <v>6459.5285</v>
      </c>
      <c r="D862" s="221">
        <v>1</v>
      </c>
    </row>
    <row r="863" spans="1:4">
      <c r="A863" s="288">
        <v>21301</v>
      </c>
      <c r="B863" s="291" t="s">
        <v>702</v>
      </c>
      <c r="C863" s="290">
        <f>SUM(C864:C888)</f>
        <v>2591.3409</v>
      </c>
      <c r="D863" s="221">
        <v>2</v>
      </c>
    </row>
    <row r="864" s="171" customFormat="1" spans="1:3">
      <c r="A864" s="288">
        <v>2130101</v>
      </c>
      <c r="B864" s="292" t="s">
        <v>63</v>
      </c>
      <c r="C864" s="293">
        <v>2461.1109</v>
      </c>
    </row>
    <row r="865" s="171" customFormat="1" spans="1:3">
      <c r="A865" s="288">
        <v>2130102</v>
      </c>
      <c r="B865" s="292" t="s">
        <v>64</v>
      </c>
      <c r="C865" s="290"/>
    </row>
    <row r="866" s="171" customFormat="1" spans="1:3">
      <c r="A866" s="288">
        <v>2130103</v>
      </c>
      <c r="B866" s="292" t="s">
        <v>65</v>
      </c>
      <c r="C866" s="290"/>
    </row>
    <row r="867" s="171" customFormat="1" spans="1:3">
      <c r="A867" s="288">
        <v>2130104</v>
      </c>
      <c r="B867" s="292" t="s">
        <v>72</v>
      </c>
      <c r="C867" s="290"/>
    </row>
    <row r="868" s="171" customFormat="1" spans="1:3">
      <c r="A868" s="288">
        <v>2130105</v>
      </c>
      <c r="B868" s="292" t="s">
        <v>703</v>
      </c>
      <c r="C868" s="290"/>
    </row>
    <row r="869" s="171" customFormat="1" spans="1:3">
      <c r="A869" s="288">
        <v>2130106</v>
      </c>
      <c r="B869" s="292" t="s">
        <v>704</v>
      </c>
      <c r="C869" s="290"/>
    </row>
    <row r="870" s="171" customFormat="1" spans="1:3">
      <c r="A870" s="288">
        <v>2130108</v>
      </c>
      <c r="B870" s="292" t="s">
        <v>705</v>
      </c>
      <c r="C870" s="290"/>
    </row>
    <row r="871" s="171" customFormat="1" spans="1:3">
      <c r="A871" s="288">
        <v>2130109</v>
      </c>
      <c r="B871" s="292" t="s">
        <v>706</v>
      </c>
      <c r="C871" s="290"/>
    </row>
    <row r="872" s="171" customFormat="1" spans="1:3">
      <c r="A872" s="288">
        <v>2130110</v>
      </c>
      <c r="B872" s="292" t="s">
        <v>707</v>
      </c>
      <c r="C872" s="290"/>
    </row>
    <row r="873" s="171" customFormat="1" spans="1:3">
      <c r="A873" s="288">
        <v>2130111</v>
      </c>
      <c r="B873" s="292" t="s">
        <v>708</v>
      </c>
      <c r="C873" s="290"/>
    </row>
    <row r="874" s="171" customFormat="1" spans="1:3">
      <c r="A874" s="288">
        <v>2130112</v>
      </c>
      <c r="B874" s="292" t="s">
        <v>709</v>
      </c>
      <c r="C874" s="290"/>
    </row>
    <row r="875" s="171" customFormat="1" spans="1:3">
      <c r="A875" s="288">
        <v>2130114</v>
      </c>
      <c r="B875" s="292" t="s">
        <v>710</v>
      </c>
      <c r="C875" s="290"/>
    </row>
    <row r="876" s="171" customFormat="1" spans="1:3">
      <c r="A876" s="288">
        <v>2130119</v>
      </c>
      <c r="B876" s="292" t="s">
        <v>711</v>
      </c>
      <c r="C876" s="290"/>
    </row>
    <row r="877" s="171" customFormat="1" spans="1:3">
      <c r="A877" s="288">
        <v>2130120</v>
      </c>
      <c r="B877" s="292" t="s">
        <v>712</v>
      </c>
      <c r="C877" s="290"/>
    </row>
    <row r="878" s="171" customFormat="1" spans="1:3">
      <c r="A878" s="288">
        <v>2130121</v>
      </c>
      <c r="B878" s="292" t="s">
        <v>713</v>
      </c>
      <c r="C878" s="290"/>
    </row>
    <row r="879" s="171" customFormat="1" spans="1:3">
      <c r="A879" s="288">
        <v>2130122</v>
      </c>
      <c r="B879" s="292" t="s">
        <v>714</v>
      </c>
      <c r="C879" s="290"/>
    </row>
    <row r="880" s="171" customFormat="1" spans="1:3">
      <c r="A880" s="288">
        <v>2130124</v>
      </c>
      <c r="B880" s="292" t="s">
        <v>715</v>
      </c>
      <c r="C880" s="290"/>
    </row>
    <row r="881" s="171" customFormat="1" spans="1:3">
      <c r="A881" s="288">
        <v>2130125</v>
      </c>
      <c r="B881" s="292" t="s">
        <v>716</v>
      </c>
      <c r="C881" s="290"/>
    </row>
    <row r="882" s="171" customFormat="1" spans="1:3">
      <c r="A882" s="288">
        <v>2130126</v>
      </c>
      <c r="B882" s="292" t="s">
        <v>717</v>
      </c>
      <c r="C882" s="290"/>
    </row>
    <row r="883" s="171" customFormat="1" spans="1:3">
      <c r="A883" s="288">
        <v>2130135</v>
      </c>
      <c r="B883" s="292" t="s">
        <v>718</v>
      </c>
      <c r="C883" s="290"/>
    </row>
    <row r="884" s="171" customFormat="1" spans="1:3">
      <c r="A884" s="288">
        <v>2130142</v>
      </c>
      <c r="B884" s="292" t="s">
        <v>719</v>
      </c>
      <c r="C884" s="290"/>
    </row>
    <row r="885" s="171" customFormat="1" spans="1:3">
      <c r="A885" s="288">
        <v>2130148</v>
      </c>
      <c r="B885" s="292" t="s">
        <v>720</v>
      </c>
      <c r="C885" s="290"/>
    </row>
    <row r="886" s="171" customFormat="1" spans="1:3">
      <c r="A886" s="288">
        <v>2130152</v>
      </c>
      <c r="B886" s="292" t="s">
        <v>721</v>
      </c>
      <c r="C886" s="290"/>
    </row>
    <row r="887" s="171" customFormat="1" spans="1:3">
      <c r="A887" s="288">
        <v>2130153</v>
      </c>
      <c r="B887" s="292" t="s">
        <v>722</v>
      </c>
      <c r="C887" s="290"/>
    </row>
    <row r="888" s="171" customFormat="1" spans="1:3">
      <c r="A888" s="288">
        <v>2130199</v>
      </c>
      <c r="B888" s="292" t="s">
        <v>723</v>
      </c>
      <c r="C888" s="301">
        <f>203.43-73.2</f>
        <v>130.23</v>
      </c>
    </row>
    <row r="889" spans="1:4">
      <c r="A889" s="288">
        <v>21302</v>
      </c>
      <c r="B889" s="291" t="s">
        <v>724</v>
      </c>
      <c r="C889" s="290">
        <f>SUM(C890:C914)</f>
        <v>781.3004</v>
      </c>
      <c r="D889" s="221">
        <v>2</v>
      </c>
    </row>
    <row r="890" s="171" customFormat="1" spans="1:3">
      <c r="A890" s="288">
        <v>2130201</v>
      </c>
      <c r="B890" s="292" t="s">
        <v>63</v>
      </c>
      <c r="C890" s="290">
        <v>781.3004</v>
      </c>
    </row>
    <row r="891" s="171" customFormat="1" spans="1:3">
      <c r="A891" s="288">
        <v>2130202</v>
      </c>
      <c r="B891" s="292" t="s">
        <v>64</v>
      </c>
      <c r="C891" s="290"/>
    </row>
    <row r="892" s="171" customFormat="1" spans="1:3">
      <c r="A892" s="288">
        <v>2130203</v>
      </c>
      <c r="B892" s="292" t="s">
        <v>65</v>
      </c>
      <c r="C892" s="290"/>
    </row>
    <row r="893" s="171" customFormat="1" spans="1:3">
      <c r="A893" s="288">
        <v>2130204</v>
      </c>
      <c r="B893" s="292" t="s">
        <v>725</v>
      </c>
      <c r="C893" s="290"/>
    </row>
    <row r="894" s="171" customFormat="1" spans="1:3">
      <c r="A894" s="288">
        <v>2130205</v>
      </c>
      <c r="B894" s="292" t="s">
        <v>726</v>
      </c>
      <c r="C894" s="290"/>
    </row>
    <row r="895" s="171" customFormat="1" spans="1:3">
      <c r="A895" s="288">
        <v>2130206</v>
      </c>
      <c r="B895" s="292" t="s">
        <v>727</v>
      </c>
      <c r="C895" s="290"/>
    </row>
    <row r="896" s="171" customFormat="1" spans="1:3">
      <c r="A896" s="288">
        <v>2130207</v>
      </c>
      <c r="B896" s="292" t="s">
        <v>728</v>
      </c>
      <c r="C896" s="290"/>
    </row>
    <row r="897" s="171" customFormat="1" spans="1:3">
      <c r="A897" s="288">
        <v>2130209</v>
      </c>
      <c r="B897" s="292" t="s">
        <v>729</v>
      </c>
      <c r="C897" s="290"/>
    </row>
    <row r="898" s="171" customFormat="1" spans="1:3">
      <c r="A898" s="288">
        <v>2130210</v>
      </c>
      <c r="B898" s="292" t="s">
        <v>730</v>
      </c>
      <c r="C898" s="290"/>
    </row>
    <row r="899" s="171" customFormat="1" spans="1:3">
      <c r="A899" s="288">
        <v>2130211</v>
      </c>
      <c r="B899" s="292" t="s">
        <v>731</v>
      </c>
      <c r="C899" s="290"/>
    </row>
    <row r="900" s="171" customFormat="1" spans="1:3">
      <c r="A900" s="288">
        <v>2130212</v>
      </c>
      <c r="B900" s="292" t="s">
        <v>732</v>
      </c>
      <c r="C900" s="290"/>
    </row>
    <row r="901" s="171" customFormat="1" spans="1:3">
      <c r="A901" s="288">
        <v>2130213</v>
      </c>
      <c r="B901" s="292" t="s">
        <v>733</v>
      </c>
      <c r="C901" s="290"/>
    </row>
    <row r="902" s="171" customFormat="1" spans="1:3">
      <c r="A902" s="288">
        <v>2130217</v>
      </c>
      <c r="B902" s="292" t="s">
        <v>734</v>
      </c>
      <c r="C902" s="290"/>
    </row>
    <row r="903" s="171" customFormat="1" spans="1:3">
      <c r="A903" s="288">
        <v>2130220</v>
      </c>
      <c r="B903" s="292" t="s">
        <v>735</v>
      </c>
      <c r="C903" s="290"/>
    </row>
    <row r="904" s="171" customFormat="1" spans="1:3">
      <c r="A904" s="288">
        <v>2130221</v>
      </c>
      <c r="B904" s="292" t="s">
        <v>736</v>
      </c>
      <c r="C904" s="290"/>
    </row>
    <row r="905" s="171" customFormat="1" spans="1:3">
      <c r="A905" s="288">
        <v>2130223</v>
      </c>
      <c r="B905" s="292" t="s">
        <v>737</v>
      </c>
      <c r="C905" s="290"/>
    </row>
    <row r="906" s="171" customFormat="1" spans="1:3">
      <c r="A906" s="288">
        <v>2130226</v>
      </c>
      <c r="B906" s="292" t="s">
        <v>738</v>
      </c>
      <c r="C906" s="290"/>
    </row>
    <row r="907" s="171" customFormat="1" spans="1:3">
      <c r="A907" s="288">
        <v>2130227</v>
      </c>
      <c r="B907" s="292" t="s">
        <v>739</v>
      </c>
      <c r="C907" s="290"/>
    </row>
    <row r="908" s="171" customFormat="1" spans="1:3">
      <c r="A908" s="288">
        <v>2130232</v>
      </c>
      <c r="B908" s="292" t="s">
        <v>740</v>
      </c>
      <c r="C908" s="290"/>
    </row>
    <row r="909" s="171" customFormat="1" spans="1:3">
      <c r="A909" s="288">
        <v>2130234</v>
      </c>
      <c r="B909" s="292" t="s">
        <v>741</v>
      </c>
      <c r="C909" s="290"/>
    </row>
    <row r="910" s="171" customFormat="1" spans="1:3">
      <c r="A910" s="288">
        <v>2130235</v>
      </c>
      <c r="B910" s="292" t="s">
        <v>742</v>
      </c>
      <c r="C910" s="290"/>
    </row>
    <row r="911" s="171" customFormat="1" spans="1:3">
      <c r="A911" s="288">
        <v>2130236</v>
      </c>
      <c r="B911" s="292" t="s">
        <v>743</v>
      </c>
      <c r="C911" s="290"/>
    </row>
    <row r="912" s="171" customFormat="1" spans="1:3">
      <c r="A912" s="288">
        <v>2130237</v>
      </c>
      <c r="B912" s="292" t="s">
        <v>709</v>
      </c>
      <c r="C912" s="290"/>
    </row>
    <row r="913" s="171" customFormat="1" spans="1:3">
      <c r="A913" s="296">
        <v>2130238</v>
      </c>
      <c r="B913" s="299" t="s">
        <v>744</v>
      </c>
      <c r="C913" s="290"/>
    </row>
    <row r="914" s="171" customFormat="1" spans="1:3">
      <c r="A914" s="288">
        <v>2130299</v>
      </c>
      <c r="B914" s="292" t="s">
        <v>745</v>
      </c>
      <c r="C914" s="290"/>
    </row>
    <row r="915" spans="1:4">
      <c r="A915" s="288">
        <v>21303</v>
      </c>
      <c r="B915" s="291" t="s">
        <v>746</v>
      </c>
      <c r="C915" s="290">
        <f>SUM(C916:C942)</f>
        <v>15</v>
      </c>
      <c r="D915" s="221">
        <v>2</v>
      </c>
    </row>
    <row r="916" s="171" customFormat="1" spans="1:3">
      <c r="A916" s="288">
        <v>2130301</v>
      </c>
      <c r="B916" s="292" t="s">
        <v>63</v>
      </c>
      <c r="C916" s="294" t="s">
        <v>1102</v>
      </c>
    </row>
    <row r="917" s="171" customFormat="1" spans="1:3">
      <c r="A917" s="288">
        <v>2130302</v>
      </c>
      <c r="B917" s="292" t="s">
        <v>64</v>
      </c>
      <c r="C917" s="290"/>
    </row>
    <row r="918" s="171" customFormat="1" spans="1:3">
      <c r="A918" s="288">
        <v>2130303</v>
      </c>
      <c r="B918" s="292" t="s">
        <v>65</v>
      </c>
      <c r="C918" s="290"/>
    </row>
    <row r="919" s="171" customFormat="1" spans="1:3">
      <c r="A919" s="288">
        <v>2130304</v>
      </c>
      <c r="B919" s="292" t="s">
        <v>747</v>
      </c>
      <c r="C919" s="290"/>
    </row>
    <row r="920" s="171" customFormat="1" spans="1:3">
      <c r="A920" s="288">
        <v>2130305</v>
      </c>
      <c r="B920" s="292" t="s">
        <v>748</v>
      </c>
      <c r="C920" s="290"/>
    </row>
    <row r="921" s="171" customFormat="1" spans="1:3">
      <c r="A921" s="288">
        <v>2130306</v>
      </c>
      <c r="B921" s="292" t="s">
        <v>749</v>
      </c>
      <c r="C921" s="294">
        <v>15</v>
      </c>
    </row>
    <row r="922" s="171" customFormat="1" spans="1:3">
      <c r="A922" s="288">
        <v>2130307</v>
      </c>
      <c r="B922" s="292" t="s">
        <v>750</v>
      </c>
      <c r="C922" s="290"/>
    </row>
    <row r="923" s="171" customFormat="1" spans="1:3">
      <c r="A923" s="288">
        <v>2130308</v>
      </c>
      <c r="B923" s="292" t="s">
        <v>751</v>
      </c>
      <c r="C923" s="290"/>
    </row>
    <row r="924" s="171" customFormat="1" spans="1:3">
      <c r="A924" s="288">
        <v>2130309</v>
      </c>
      <c r="B924" s="292" t="s">
        <v>752</v>
      </c>
      <c r="C924" s="290"/>
    </row>
    <row r="925" s="171" customFormat="1" spans="1:3">
      <c r="A925" s="288">
        <v>2130310</v>
      </c>
      <c r="B925" s="292" t="s">
        <v>753</v>
      </c>
      <c r="C925" s="290"/>
    </row>
    <row r="926" s="171" customFormat="1" spans="1:3">
      <c r="A926" s="288">
        <v>2130311</v>
      </c>
      <c r="B926" s="292" t="s">
        <v>754</v>
      </c>
      <c r="C926" s="290"/>
    </row>
    <row r="927" s="171" customFormat="1" spans="1:3">
      <c r="A927" s="288">
        <v>2130312</v>
      </c>
      <c r="B927" s="292" t="s">
        <v>755</v>
      </c>
      <c r="C927" s="290"/>
    </row>
    <row r="928" s="171" customFormat="1" spans="1:3">
      <c r="A928" s="288">
        <v>2130313</v>
      </c>
      <c r="B928" s="292" t="s">
        <v>756</v>
      </c>
      <c r="C928" s="290"/>
    </row>
    <row r="929" s="171" customFormat="1" spans="1:3">
      <c r="A929" s="288">
        <v>2130314</v>
      </c>
      <c r="B929" s="292" t="s">
        <v>757</v>
      </c>
      <c r="C929" s="290"/>
    </row>
    <row r="930" s="171" customFormat="1" spans="1:3">
      <c r="A930" s="288">
        <v>2130315</v>
      </c>
      <c r="B930" s="292" t="s">
        <v>758</v>
      </c>
      <c r="C930" s="290"/>
    </row>
    <row r="931" s="171" customFormat="1" spans="1:3">
      <c r="A931" s="288">
        <v>2130316</v>
      </c>
      <c r="B931" s="292" t="s">
        <v>759</v>
      </c>
      <c r="C931" s="290"/>
    </row>
    <row r="932" s="171" customFormat="1" spans="1:3">
      <c r="A932" s="288">
        <v>2130317</v>
      </c>
      <c r="B932" s="292" t="s">
        <v>760</v>
      </c>
      <c r="C932" s="290"/>
    </row>
    <row r="933" s="171" customFormat="1" spans="1:3">
      <c r="A933" s="288">
        <v>2130318</v>
      </c>
      <c r="B933" s="292" t="s">
        <v>761</v>
      </c>
      <c r="C933" s="290"/>
    </row>
    <row r="934" s="171" customFormat="1" spans="1:3">
      <c r="A934" s="288">
        <v>2130319</v>
      </c>
      <c r="B934" s="292" t="s">
        <v>762</v>
      </c>
      <c r="C934" s="290"/>
    </row>
    <row r="935" s="171" customFormat="1" ht="24" spans="1:3">
      <c r="A935" s="288">
        <v>2130321</v>
      </c>
      <c r="B935" s="292" t="s">
        <v>763</v>
      </c>
      <c r="C935" s="290"/>
    </row>
    <row r="936" s="171" customFormat="1" spans="1:3">
      <c r="A936" s="288">
        <v>2130322</v>
      </c>
      <c r="B936" s="292" t="s">
        <v>764</v>
      </c>
      <c r="C936" s="290"/>
    </row>
    <row r="937" s="171" customFormat="1" spans="1:3">
      <c r="A937" s="288">
        <v>2130333</v>
      </c>
      <c r="B937" s="292" t="s">
        <v>737</v>
      </c>
      <c r="C937" s="290"/>
    </row>
    <row r="938" s="171" customFormat="1" spans="1:3">
      <c r="A938" s="288">
        <v>2130334</v>
      </c>
      <c r="B938" s="292" t="s">
        <v>765</v>
      </c>
      <c r="C938" s="290"/>
    </row>
    <row r="939" s="171" customFormat="1" spans="1:3">
      <c r="A939" s="288">
        <v>2130335</v>
      </c>
      <c r="B939" s="292" t="s">
        <v>766</v>
      </c>
      <c r="C939" s="290"/>
    </row>
    <row r="940" s="171" customFormat="1" spans="1:3">
      <c r="A940" s="288">
        <v>2130336</v>
      </c>
      <c r="B940" s="292" t="s">
        <v>767</v>
      </c>
      <c r="C940" s="290"/>
    </row>
    <row r="941" s="171" customFormat="1" spans="1:3">
      <c r="A941" s="288">
        <v>2130337</v>
      </c>
      <c r="B941" s="292" t="s">
        <v>768</v>
      </c>
      <c r="C941" s="290"/>
    </row>
    <row r="942" s="171" customFormat="1" spans="1:3">
      <c r="A942" s="288">
        <v>2130399</v>
      </c>
      <c r="B942" s="292" t="s">
        <v>769</v>
      </c>
      <c r="C942" s="290"/>
    </row>
    <row r="943" spans="1:4">
      <c r="A943" s="288">
        <v>21305</v>
      </c>
      <c r="B943" s="291" t="s">
        <v>770</v>
      </c>
      <c r="C943" s="290">
        <f>SUM(C944:C953)</f>
        <v>0</v>
      </c>
      <c r="D943" s="221">
        <v>2</v>
      </c>
    </row>
    <row r="944" s="171" customFormat="1" spans="1:3">
      <c r="A944" s="288">
        <v>2130501</v>
      </c>
      <c r="B944" s="292" t="s">
        <v>63</v>
      </c>
      <c r="C944" s="290"/>
    </row>
    <row r="945" s="171" customFormat="1" spans="1:3">
      <c r="A945" s="288">
        <v>2130502</v>
      </c>
      <c r="B945" s="292" t="s">
        <v>64</v>
      </c>
      <c r="C945" s="290"/>
    </row>
    <row r="946" s="171" customFormat="1" spans="1:3">
      <c r="A946" s="288">
        <v>2130503</v>
      </c>
      <c r="B946" s="292" t="s">
        <v>65</v>
      </c>
      <c r="C946" s="290"/>
    </row>
    <row r="947" s="171" customFormat="1" spans="1:3">
      <c r="A947" s="288">
        <v>2130504</v>
      </c>
      <c r="B947" s="292" t="s">
        <v>771</v>
      </c>
      <c r="C947" s="290"/>
    </row>
    <row r="948" s="171" customFormat="1" spans="1:3">
      <c r="A948" s="288">
        <v>2130505</v>
      </c>
      <c r="B948" s="292" t="s">
        <v>772</v>
      </c>
      <c r="C948" s="290"/>
    </row>
    <row r="949" s="171" customFormat="1" spans="1:3">
      <c r="A949" s="288">
        <v>2130506</v>
      </c>
      <c r="B949" s="292" t="s">
        <v>773</v>
      </c>
      <c r="C949" s="290"/>
    </row>
    <row r="950" s="171" customFormat="1" spans="1:3">
      <c r="A950" s="288">
        <v>2130507</v>
      </c>
      <c r="B950" s="292" t="s">
        <v>774</v>
      </c>
      <c r="C950" s="290"/>
    </row>
    <row r="951" s="171" customFormat="1" spans="1:3">
      <c r="A951" s="288">
        <v>2130508</v>
      </c>
      <c r="B951" s="292" t="s">
        <v>775</v>
      </c>
      <c r="C951" s="290"/>
    </row>
    <row r="952" s="171" customFormat="1" spans="1:3">
      <c r="A952" s="288">
        <v>2130550</v>
      </c>
      <c r="B952" s="292" t="s">
        <v>776</v>
      </c>
      <c r="C952" s="290"/>
    </row>
    <row r="953" s="171" customFormat="1" spans="1:3">
      <c r="A953" s="288">
        <v>2130599</v>
      </c>
      <c r="B953" s="292" t="s">
        <v>777</v>
      </c>
      <c r="C953" s="290"/>
    </row>
    <row r="954" spans="1:4">
      <c r="A954" s="288">
        <v>21307</v>
      </c>
      <c r="B954" s="291" t="s">
        <v>778</v>
      </c>
      <c r="C954" s="290">
        <f>SUM(C955:C960)</f>
        <v>3071.8872</v>
      </c>
      <c r="D954" s="221">
        <v>2</v>
      </c>
    </row>
    <row r="955" s="171" customFormat="1" spans="1:3">
      <c r="A955" s="288">
        <v>2130701</v>
      </c>
      <c r="B955" s="292" t="s">
        <v>779</v>
      </c>
      <c r="C955" s="290"/>
    </row>
    <row r="956" s="171" customFormat="1" spans="1:3">
      <c r="A956" s="288">
        <v>2130704</v>
      </c>
      <c r="B956" s="292" t="s">
        <v>780</v>
      </c>
      <c r="C956" s="290"/>
    </row>
    <row r="957" s="171" customFormat="1" spans="1:3">
      <c r="A957" s="288">
        <v>2130705</v>
      </c>
      <c r="B957" s="292" t="s">
        <v>781</v>
      </c>
      <c r="C957" s="293">
        <v>3071.8872</v>
      </c>
    </row>
    <row r="958" s="171" customFormat="1" spans="1:3">
      <c r="A958" s="288">
        <v>2130706</v>
      </c>
      <c r="B958" s="292" t="s">
        <v>782</v>
      </c>
      <c r="C958" s="290"/>
    </row>
    <row r="959" s="171" customFormat="1" spans="1:3">
      <c r="A959" s="288">
        <v>2130707</v>
      </c>
      <c r="B959" s="292" t="s">
        <v>783</v>
      </c>
      <c r="C959" s="290"/>
    </row>
    <row r="960" s="171" customFormat="1" spans="1:3">
      <c r="A960" s="288">
        <v>2130799</v>
      </c>
      <c r="B960" s="292" t="s">
        <v>784</v>
      </c>
      <c r="C960" s="290"/>
    </row>
    <row r="961" spans="1:4">
      <c r="A961" s="288">
        <v>21308</v>
      </c>
      <c r="B961" s="291" t="s">
        <v>785</v>
      </c>
      <c r="C961" s="290">
        <f>SUM(C962:C967)</f>
        <v>0</v>
      </c>
      <c r="D961" s="221">
        <v>2</v>
      </c>
    </row>
    <row r="962" s="171" customFormat="1" spans="1:3">
      <c r="A962" s="288">
        <v>2130801</v>
      </c>
      <c r="B962" s="292" t="s">
        <v>786</v>
      </c>
      <c r="C962" s="290"/>
    </row>
    <row r="963" s="171" customFormat="1" spans="1:3">
      <c r="A963" s="288">
        <v>2130802</v>
      </c>
      <c r="B963" s="292" t="s">
        <v>787</v>
      </c>
      <c r="C963" s="290"/>
    </row>
    <row r="964" s="171" customFormat="1" spans="1:3">
      <c r="A964" s="288">
        <v>2130803</v>
      </c>
      <c r="B964" s="292" t="s">
        <v>788</v>
      </c>
      <c r="C964" s="290"/>
    </row>
    <row r="965" s="171" customFormat="1" spans="1:3">
      <c r="A965" s="288">
        <v>2130804</v>
      </c>
      <c r="B965" s="292" t="s">
        <v>789</v>
      </c>
      <c r="C965" s="290"/>
    </row>
    <row r="966" s="171" customFormat="1" spans="1:3">
      <c r="A966" s="288">
        <v>2130805</v>
      </c>
      <c r="B966" s="292" t="s">
        <v>790</v>
      </c>
      <c r="C966" s="290"/>
    </row>
    <row r="967" s="171" customFormat="1" spans="1:3">
      <c r="A967" s="288">
        <v>2130899</v>
      </c>
      <c r="B967" s="292" t="s">
        <v>791</v>
      </c>
      <c r="C967" s="290"/>
    </row>
    <row r="968" spans="1:4">
      <c r="A968" s="288">
        <v>21309</v>
      </c>
      <c r="B968" s="291" t="s">
        <v>792</v>
      </c>
      <c r="C968" s="290">
        <v>0</v>
      </c>
      <c r="D968" s="221">
        <v>2</v>
      </c>
    </row>
    <row r="969" s="171" customFormat="1" spans="1:3">
      <c r="A969" s="288">
        <v>2130901</v>
      </c>
      <c r="B969" s="292" t="s">
        <v>793</v>
      </c>
      <c r="C969" s="290"/>
    </row>
    <row r="970" s="171" customFormat="1" spans="1:3">
      <c r="A970" s="288">
        <v>2130999</v>
      </c>
      <c r="B970" s="292" t="s">
        <v>794</v>
      </c>
      <c r="C970" s="290"/>
    </row>
    <row r="971" spans="1:4">
      <c r="A971" s="288">
        <v>21399</v>
      </c>
      <c r="B971" s="291" t="s">
        <v>795</v>
      </c>
      <c r="C971" s="290">
        <f>C973</f>
        <v>0</v>
      </c>
      <c r="D971" s="221">
        <v>2</v>
      </c>
    </row>
    <row r="972" s="171" customFormat="1" spans="1:3">
      <c r="A972" s="288">
        <v>2139901</v>
      </c>
      <c r="B972" s="292" t="s">
        <v>796</v>
      </c>
      <c r="C972" s="290"/>
    </row>
    <row r="973" s="171" customFormat="1" spans="1:3">
      <c r="A973" s="288">
        <v>2139999</v>
      </c>
      <c r="B973" s="292" t="s">
        <v>797</v>
      </c>
      <c r="C973" s="290"/>
    </row>
    <row r="974" s="171" customFormat="1" spans="1:4">
      <c r="A974" s="288">
        <v>214</v>
      </c>
      <c r="B974" s="289" t="s">
        <v>798</v>
      </c>
      <c r="C974" s="290">
        <f>C975+C998+C1008+C1018+C1023+C1030+C1035</f>
        <v>1317.4283</v>
      </c>
      <c r="D974" s="221">
        <v>1</v>
      </c>
    </row>
    <row r="975" spans="1:4">
      <c r="A975" s="288">
        <v>21401</v>
      </c>
      <c r="B975" s="291" t="s">
        <v>799</v>
      </c>
      <c r="C975" s="290">
        <f>SUM(C976:C997)</f>
        <v>1317.4283</v>
      </c>
      <c r="D975" s="221">
        <v>2</v>
      </c>
    </row>
    <row r="976" s="171" customFormat="1" spans="1:3">
      <c r="A976" s="288">
        <v>2140101</v>
      </c>
      <c r="B976" s="292" t="s">
        <v>63</v>
      </c>
      <c r="C976" s="290">
        <v>1317.4283</v>
      </c>
    </row>
    <row r="977" s="171" customFormat="1" spans="1:3">
      <c r="A977" s="288">
        <v>2140102</v>
      </c>
      <c r="B977" s="292" t="s">
        <v>64</v>
      </c>
      <c r="C977" s="290"/>
    </row>
    <row r="978" s="171" customFormat="1" spans="1:3">
      <c r="A978" s="288">
        <v>2140103</v>
      </c>
      <c r="B978" s="292" t="s">
        <v>65</v>
      </c>
      <c r="C978" s="290"/>
    </row>
    <row r="979" s="171" customFormat="1" spans="1:3">
      <c r="A979" s="288">
        <v>2140104</v>
      </c>
      <c r="B979" s="292" t="s">
        <v>800</v>
      </c>
      <c r="C979" s="290"/>
    </row>
    <row r="980" s="171" customFormat="1" spans="1:3">
      <c r="A980" s="288">
        <v>2140106</v>
      </c>
      <c r="B980" s="292" t="s">
        <v>801</v>
      </c>
      <c r="C980" s="290"/>
    </row>
    <row r="981" s="171" customFormat="1" spans="1:3">
      <c r="A981" s="288">
        <v>2140109</v>
      </c>
      <c r="B981" s="292" t="s">
        <v>802</v>
      </c>
      <c r="C981" s="290"/>
    </row>
    <row r="982" s="171" customFormat="1" spans="1:3">
      <c r="A982" s="288">
        <v>2140110</v>
      </c>
      <c r="B982" s="292" t="s">
        <v>803</v>
      </c>
      <c r="C982" s="290"/>
    </row>
    <row r="983" s="171" customFormat="1" spans="1:3">
      <c r="A983" s="288">
        <v>2140111</v>
      </c>
      <c r="B983" s="292" t="s">
        <v>804</v>
      </c>
      <c r="C983" s="290"/>
    </row>
    <row r="984" s="171" customFormat="1" spans="1:3">
      <c r="A984" s="288">
        <v>2140112</v>
      </c>
      <c r="B984" s="292" t="s">
        <v>805</v>
      </c>
      <c r="C984" s="290"/>
    </row>
    <row r="985" s="171" customFormat="1" spans="1:3">
      <c r="A985" s="288">
        <v>2140114</v>
      </c>
      <c r="B985" s="292" t="s">
        <v>806</v>
      </c>
      <c r="C985" s="290"/>
    </row>
    <row r="986" s="171" customFormat="1" spans="1:3">
      <c r="A986" s="288">
        <v>2140122</v>
      </c>
      <c r="B986" s="292" t="s">
        <v>807</v>
      </c>
      <c r="C986" s="290"/>
    </row>
    <row r="987" s="171" customFormat="1" spans="1:3">
      <c r="A987" s="288">
        <v>2140123</v>
      </c>
      <c r="B987" s="292" t="s">
        <v>808</v>
      </c>
      <c r="C987" s="290"/>
    </row>
    <row r="988" s="171" customFormat="1" spans="1:3">
      <c r="A988" s="288">
        <v>2140127</v>
      </c>
      <c r="B988" s="292" t="s">
        <v>809</v>
      </c>
      <c r="C988" s="290"/>
    </row>
    <row r="989" s="171" customFormat="1" spans="1:3">
      <c r="A989" s="288">
        <v>2140128</v>
      </c>
      <c r="B989" s="292" t="s">
        <v>810</v>
      </c>
      <c r="C989" s="290"/>
    </row>
    <row r="990" s="171" customFormat="1" spans="1:3">
      <c r="A990" s="288">
        <v>2140129</v>
      </c>
      <c r="B990" s="292" t="s">
        <v>811</v>
      </c>
      <c r="C990" s="290"/>
    </row>
    <row r="991" s="171" customFormat="1" spans="1:3">
      <c r="A991" s="288">
        <v>2140130</v>
      </c>
      <c r="B991" s="292" t="s">
        <v>812</v>
      </c>
      <c r="C991" s="290"/>
    </row>
    <row r="992" s="171" customFormat="1" spans="1:3">
      <c r="A992" s="288">
        <v>2140131</v>
      </c>
      <c r="B992" s="292" t="s">
        <v>813</v>
      </c>
      <c r="C992" s="290"/>
    </row>
    <row r="993" s="171" customFormat="1" spans="1:3">
      <c r="A993" s="288">
        <v>2140133</v>
      </c>
      <c r="B993" s="292" t="s">
        <v>814</v>
      </c>
      <c r="C993" s="290"/>
    </row>
    <row r="994" s="171" customFormat="1" spans="1:3">
      <c r="A994" s="288">
        <v>2140136</v>
      </c>
      <c r="B994" s="292" t="s">
        <v>815</v>
      </c>
      <c r="C994" s="290"/>
    </row>
    <row r="995" s="171" customFormat="1" spans="1:3">
      <c r="A995" s="288">
        <v>2140138</v>
      </c>
      <c r="B995" s="292" t="s">
        <v>816</v>
      </c>
      <c r="C995" s="290"/>
    </row>
    <row r="996" s="171" customFormat="1" ht="24" spans="1:3">
      <c r="A996" s="288">
        <v>2140139</v>
      </c>
      <c r="B996" s="292" t="s">
        <v>817</v>
      </c>
      <c r="C996" s="290"/>
    </row>
    <row r="997" s="171" customFormat="1" spans="1:3">
      <c r="A997" s="288">
        <v>2140199</v>
      </c>
      <c r="B997" s="292" t="s">
        <v>818</v>
      </c>
      <c r="C997" s="290"/>
    </row>
    <row r="998" spans="1:4">
      <c r="A998" s="288">
        <v>21402</v>
      </c>
      <c r="B998" s="291" t="s">
        <v>819</v>
      </c>
      <c r="C998" s="290">
        <v>0</v>
      </c>
      <c r="D998" s="221">
        <v>2</v>
      </c>
    </row>
    <row r="999" s="171" customFormat="1" spans="1:3">
      <c r="A999" s="288">
        <v>2140201</v>
      </c>
      <c r="B999" s="292" t="s">
        <v>63</v>
      </c>
      <c r="C999" s="290"/>
    </row>
    <row r="1000" s="171" customFormat="1" spans="1:3">
      <c r="A1000" s="288">
        <v>2140202</v>
      </c>
      <c r="B1000" s="292" t="s">
        <v>64</v>
      </c>
      <c r="C1000" s="290"/>
    </row>
    <row r="1001" s="171" customFormat="1" spans="1:3">
      <c r="A1001" s="288">
        <v>2140203</v>
      </c>
      <c r="B1001" s="292" t="s">
        <v>65</v>
      </c>
      <c r="C1001" s="290"/>
    </row>
    <row r="1002" s="171" customFormat="1" spans="1:3">
      <c r="A1002" s="288">
        <v>2140204</v>
      </c>
      <c r="B1002" s="292" t="s">
        <v>820</v>
      </c>
      <c r="C1002" s="290"/>
    </row>
    <row r="1003" s="171" customFormat="1" spans="1:3">
      <c r="A1003" s="288">
        <v>2140205</v>
      </c>
      <c r="B1003" s="292" t="s">
        <v>821</v>
      </c>
      <c r="C1003" s="290"/>
    </row>
    <row r="1004" s="171" customFormat="1" spans="1:3">
      <c r="A1004" s="288">
        <v>2140206</v>
      </c>
      <c r="B1004" s="292" t="s">
        <v>822</v>
      </c>
      <c r="C1004" s="290"/>
    </row>
    <row r="1005" s="171" customFormat="1" spans="1:3">
      <c r="A1005" s="288">
        <v>2140207</v>
      </c>
      <c r="B1005" s="292" t="s">
        <v>823</v>
      </c>
      <c r="C1005" s="290"/>
    </row>
    <row r="1006" s="171" customFormat="1" spans="1:3">
      <c r="A1006" s="288">
        <v>2140208</v>
      </c>
      <c r="B1006" s="292" t="s">
        <v>824</v>
      </c>
      <c r="C1006" s="290"/>
    </row>
    <row r="1007" s="171" customFormat="1" spans="1:3">
      <c r="A1007" s="288">
        <v>2140299</v>
      </c>
      <c r="B1007" s="292" t="s">
        <v>825</v>
      </c>
      <c r="C1007" s="290"/>
    </row>
    <row r="1008" spans="1:4">
      <c r="A1008" s="288">
        <v>21403</v>
      </c>
      <c r="B1008" s="291" t="s">
        <v>826</v>
      </c>
      <c r="C1008" s="290">
        <v>0</v>
      </c>
      <c r="D1008" s="221">
        <v>2</v>
      </c>
    </row>
    <row r="1009" s="171" customFormat="1" spans="1:3">
      <c r="A1009" s="288">
        <v>2140301</v>
      </c>
      <c r="B1009" s="292" t="s">
        <v>63</v>
      </c>
      <c r="C1009" s="290"/>
    </row>
    <row r="1010" s="171" customFormat="1" spans="1:3">
      <c r="A1010" s="288">
        <v>2140302</v>
      </c>
      <c r="B1010" s="292" t="s">
        <v>64</v>
      </c>
      <c r="C1010" s="290"/>
    </row>
    <row r="1011" s="171" customFormat="1" spans="1:3">
      <c r="A1011" s="288">
        <v>2140303</v>
      </c>
      <c r="B1011" s="292" t="s">
        <v>65</v>
      </c>
      <c r="C1011" s="290"/>
    </row>
    <row r="1012" s="171" customFormat="1" spans="1:3">
      <c r="A1012" s="288">
        <v>2140304</v>
      </c>
      <c r="B1012" s="292" t="s">
        <v>827</v>
      </c>
      <c r="C1012" s="290"/>
    </row>
    <row r="1013" s="171" customFormat="1" spans="1:3">
      <c r="A1013" s="288">
        <v>2140305</v>
      </c>
      <c r="B1013" s="292" t="s">
        <v>828</v>
      </c>
      <c r="C1013" s="290"/>
    </row>
    <row r="1014" s="171" customFormat="1" spans="1:3">
      <c r="A1014" s="288">
        <v>2140306</v>
      </c>
      <c r="B1014" s="292" t="s">
        <v>829</v>
      </c>
      <c r="C1014" s="290"/>
    </row>
    <row r="1015" s="171" customFormat="1" spans="1:3">
      <c r="A1015" s="288">
        <v>2140307</v>
      </c>
      <c r="B1015" s="292" t="s">
        <v>830</v>
      </c>
      <c r="C1015" s="290"/>
    </row>
    <row r="1016" s="171" customFormat="1" spans="1:3">
      <c r="A1016" s="288">
        <v>2140308</v>
      </c>
      <c r="B1016" s="292" t="s">
        <v>831</v>
      </c>
      <c r="C1016" s="290"/>
    </row>
    <row r="1017" s="171" customFormat="1" spans="1:3">
      <c r="A1017" s="288">
        <v>2140399</v>
      </c>
      <c r="B1017" s="292" t="s">
        <v>832</v>
      </c>
      <c r="C1017" s="290"/>
    </row>
    <row r="1018" ht="24" spans="1:4">
      <c r="A1018" s="288">
        <v>21404</v>
      </c>
      <c r="B1018" s="291" t="s">
        <v>833</v>
      </c>
      <c r="C1018" s="290">
        <v>0</v>
      </c>
      <c r="D1018" s="221">
        <v>2</v>
      </c>
    </row>
    <row r="1019" s="171" customFormat="1" spans="1:3">
      <c r="A1019" s="288">
        <v>2140401</v>
      </c>
      <c r="B1019" s="292" t="s">
        <v>834</v>
      </c>
      <c r="C1019" s="290"/>
    </row>
    <row r="1020" s="171" customFormat="1" spans="1:3">
      <c r="A1020" s="288">
        <v>2140402</v>
      </c>
      <c r="B1020" s="292" t="s">
        <v>835</v>
      </c>
      <c r="C1020" s="290"/>
    </row>
    <row r="1021" s="171" customFormat="1" spans="1:3">
      <c r="A1021" s="288">
        <v>2140403</v>
      </c>
      <c r="B1021" s="292" t="s">
        <v>836</v>
      </c>
      <c r="C1021" s="290"/>
    </row>
    <row r="1022" s="171" customFormat="1" spans="1:3">
      <c r="A1022" s="288">
        <v>2140499</v>
      </c>
      <c r="B1022" s="292" t="s">
        <v>837</v>
      </c>
      <c r="C1022" s="290"/>
    </row>
    <row r="1023" spans="1:4">
      <c r="A1023" s="288">
        <v>21405</v>
      </c>
      <c r="B1023" s="291" t="s">
        <v>838</v>
      </c>
      <c r="C1023" s="290">
        <v>0</v>
      </c>
      <c r="D1023" s="221">
        <v>2</v>
      </c>
    </row>
    <row r="1024" s="171" customFormat="1" spans="1:3">
      <c r="A1024" s="288">
        <v>2140501</v>
      </c>
      <c r="B1024" s="292" t="s">
        <v>63</v>
      </c>
      <c r="C1024" s="290"/>
    </row>
    <row r="1025" s="171" customFormat="1" spans="1:3">
      <c r="A1025" s="288">
        <v>2140502</v>
      </c>
      <c r="B1025" s="292" t="s">
        <v>64</v>
      </c>
      <c r="C1025" s="290"/>
    </row>
    <row r="1026" s="171" customFormat="1" spans="1:3">
      <c r="A1026" s="288">
        <v>2140503</v>
      </c>
      <c r="B1026" s="292" t="s">
        <v>65</v>
      </c>
      <c r="C1026" s="290"/>
    </row>
    <row r="1027" s="171" customFormat="1" spans="1:3">
      <c r="A1027" s="288">
        <v>2140504</v>
      </c>
      <c r="B1027" s="292" t="s">
        <v>824</v>
      </c>
      <c r="C1027" s="290"/>
    </row>
    <row r="1028" s="171" customFormat="1" spans="1:3">
      <c r="A1028" s="288">
        <v>2140505</v>
      </c>
      <c r="B1028" s="292" t="s">
        <v>839</v>
      </c>
      <c r="C1028" s="290"/>
    </row>
    <row r="1029" s="171" customFormat="1" spans="1:3">
      <c r="A1029" s="288">
        <v>2140599</v>
      </c>
      <c r="B1029" s="292" t="s">
        <v>840</v>
      </c>
      <c r="C1029" s="290"/>
    </row>
    <row r="1030" spans="1:4">
      <c r="A1030" s="288">
        <v>21406</v>
      </c>
      <c r="B1030" s="291" t="s">
        <v>841</v>
      </c>
      <c r="C1030" s="290">
        <v>0</v>
      </c>
      <c r="D1030" s="221">
        <v>2</v>
      </c>
    </row>
    <row r="1031" s="171" customFormat="1" ht="24" spans="1:3">
      <c r="A1031" s="288">
        <v>2140601</v>
      </c>
      <c r="B1031" s="292" t="s">
        <v>842</v>
      </c>
      <c r="C1031" s="290"/>
    </row>
    <row r="1032" s="171" customFormat="1" ht="24" spans="1:3">
      <c r="A1032" s="288">
        <v>2140602</v>
      </c>
      <c r="B1032" s="292" t="s">
        <v>843</v>
      </c>
      <c r="C1032" s="290"/>
    </row>
    <row r="1033" s="171" customFormat="1" ht="24" spans="1:3">
      <c r="A1033" s="288">
        <v>2140603</v>
      </c>
      <c r="B1033" s="292" t="s">
        <v>844</v>
      </c>
      <c r="C1033" s="290"/>
    </row>
    <row r="1034" s="171" customFormat="1" spans="1:3">
      <c r="A1034" s="288">
        <v>2140699</v>
      </c>
      <c r="B1034" s="292" t="s">
        <v>845</v>
      </c>
      <c r="C1034" s="290"/>
    </row>
    <row r="1035" spans="1:4">
      <c r="A1035" s="288">
        <v>21499</v>
      </c>
      <c r="B1035" s="291" t="s">
        <v>846</v>
      </c>
      <c r="C1035" s="290">
        <v>0</v>
      </c>
      <c r="D1035" s="221">
        <v>2</v>
      </c>
    </row>
    <row r="1036" s="171" customFormat="1" spans="1:3">
      <c r="A1036" s="288">
        <v>2149901</v>
      </c>
      <c r="B1036" s="292" t="s">
        <v>847</v>
      </c>
      <c r="C1036" s="290"/>
    </row>
    <row r="1037" s="171" customFormat="1" spans="1:3">
      <c r="A1037" s="288">
        <v>2149999</v>
      </c>
      <c r="B1037" s="292" t="s">
        <v>848</v>
      </c>
      <c r="C1037" s="290"/>
    </row>
    <row r="1038" s="171" customFormat="1" spans="1:4">
      <c r="A1038" s="288">
        <v>215</v>
      </c>
      <c r="B1038" s="289" t="s">
        <v>849</v>
      </c>
      <c r="C1038" s="290">
        <f>C1039+C1049+C1065+C1070+C1081+C1088+C1096</f>
        <v>0</v>
      </c>
      <c r="D1038" s="221">
        <v>1</v>
      </c>
    </row>
    <row r="1039" spans="1:4">
      <c r="A1039" s="288">
        <v>21501</v>
      </c>
      <c r="B1039" s="291" t="s">
        <v>850</v>
      </c>
      <c r="C1039" s="290">
        <f>SUM(C1040:C1048)</f>
        <v>0</v>
      </c>
      <c r="D1039" s="221">
        <v>2</v>
      </c>
    </row>
    <row r="1040" s="171" customFormat="1" spans="1:3">
      <c r="A1040" s="288">
        <v>2150101</v>
      </c>
      <c r="B1040" s="292" t="s">
        <v>63</v>
      </c>
      <c r="C1040" s="290"/>
    </row>
    <row r="1041" s="171" customFormat="1" spans="1:3">
      <c r="A1041" s="288">
        <v>2150102</v>
      </c>
      <c r="B1041" s="292" t="s">
        <v>64</v>
      </c>
      <c r="C1041" s="290"/>
    </row>
    <row r="1042" s="171" customFormat="1" spans="1:3">
      <c r="A1042" s="288">
        <v>2150103</v>
      </c>
      <c r="B1042" s="292" t="s">
        <v>65</v>
      </c>
      <c r="C1042" s="290"/>
    </row>
    <row r="1043" s="171" customFormat="1" spans="1:3">
      <c r="A1043" s="288">
        <v>2150104</v>
      </c>
      <c r="B1043" s="292" t="s">
        <v>851</v>
      </c>
      <c r="C1043" s="290"/>
    </row>
    <row r="1044" s="171" customFormat="1" spans="1:3">
      <c r="A1044" s="288">
        <v>2150105</v>
      </c>
      <c r="B1044" s="292" t="s">
        <v>852</v>
      </c>
      <c r="C1044" s="290"/>
    </row>
    <row r="1045" s="171" customFormat="1" spans="1:3">
      <c r="A1045" s="288">
        <v>2150106</v>
      </c>
      <c r="B1045" s="292" t="s">
        <v>853</v>
      </c>
      <c r="C1045" s="290"/>
    </row>
    <row r="1046" s="171" customFormat="1" spans="1:3">
      <c r="A1046" s="288">
        <v>2150107</v>
      </c>
      <c r="B1046" s="292" t="s">
        <v>854</v>
      </c>
      <c r="C1046" s="290"/>
    </row>
    <row r="1047" s="171" customFormat="1" spans="1:3">
      <c r="A1047" s="288">
        <v>2150108</v>
      </c>
      <c r="B1047" s="292" t="s">
        <v>855</v>
      </c>
      <c r="C1047" s="290"/>
    </row>
    <row r="1048" s="171" customFormat="1" spans="1:3">
      <c r="A1048" s="288">
        <v>2150199</v>
      </c>
      <c r="B1048" s="292" t="s">
        <v>856</v>
      </c>
      <c r="C1048" s="290"/>
    </row>
    <row r="1049" spans="1:4">
      <c r="A1049" s="288">
        <v>21502</v>
      </c>
      <c r="B1049" s="291" t="s">
        <v>857</v>
      </c>
      <c r="C1049" s="290">
        <v>0</v>
      </c>
      <c r="D1049" s="221">
        <v>2</v>
      </c>
    </row>
    <row r="1050" s="171" customFormat="1" spans="1:3">
      <c r="A1050" s="288">
        <v>2150201</v>
      </c>
      <c r="B1050" s="292" t="s">
        <v>63</v>
      </c>
      <c r="C1050" s="290"/>
    </row>
    <row r="1051" s="171" customFormat="1" spans="1:3">
      <c r="A1051" s="288">
        <v>2150202</v>
      </c>
      <c r="B1051" s="292" t="s">
        <v>64</v>
      </c>
      <c r="C1051" s="290"/>
    </row>
    <row r="1052" s="171" customFormat="1" spans="1:3">
      <c r="A1052" s="288">
        <v>2150203</v>
      </c>
      <c r="B1052" s="292" t="s">
        <v>65</v>
      </c>
      <c r="C1052" s="290"/>
    </row>
    <row r="1053" s="171" customFormat="1" spans="1:3">
      <c r="A1053" s="288">
        <v>2150204</v>
      </c>
      <c r="B1053" s="292" t="s">
        <v>858</v>
      </c>
      <c r="C1053" s="290"/>
    </row>
    <row r="1054" s="171" customFormat="1" spans="1:3">
      <c r="A1054" s="288">
        <v>2150205</v>
      </c>
      <c r="B1054" s="292" t="s">
        <v>859</v>
      </c>
      <c r="C1054" s="290"/>
    </row>
    <row r="1055" s="171" customFormat="1" spans="1:3">
      <c r="A1055" s="288">
        <v>2150206</v>
      </c>
      <c r="B1055" s="292" t="s">
        <v>860</v>
      </c>
      <c r="C1055" s="290"/>
    </row>
    <row r="1056" s="171" customFormat="1" ht="24" spans="1:3">
      <c r="A1056" s="288">
        <v>2150207</v>
      </c>
      <c r="B1056" s="292" t="s">
        <v>861</v>
      </c>
      <c r="C1056" s="290"/>
    </row>
    <row r="1057" s="171" customFormat="1" spans="1:3">
      <c r="A1057" s="288">
        <v>2150208</v>
      </c>
      <c r="B1057" s="292" t="s">
        <v>862</v>
      </c>
      <c r="C1057" s="290"/>
    </row>
    <row r="1058" s="171" customFormat="1" spans="1:3">
      <c r="A1058" s="288">
        <v>2150209</v>
      </c>
      <c r="B1058" s="292" t="s">
        <v>863</v>
      </c>
      <c r="C1058" s="290"/>
    </row>
    <row r="1059" s="171" customFormat="1" spans="1:3">
      <c r="A1059" s="288">
        <v>2150210</v>
      </c>
      <c r="B1059" s="292" t="s">
        <v>864</v>
      </c>
      <c r="C1059" s="290"/>
    </row>
    <row r="1060" s="171" customFormat="1" spans="1:3">
      <c r="A1060" s="288">
        <v>2150212</v>
      </c>
      <c r="B1060" s="292" t="s">
        <v>865</v>
      </c>
      <c r="C1060" s="290"/>
    </row>
    <row r="1061" s="171" customFormat="1" spans="1:3">
      <c r="A1061" s="288">
        <v>2150213</v>
      </c>
      <c r="B1061" s="292" t="s">
        <v>866</v>
      </c>
      <c r="C1061" s="290"/>
    </row>
    <row r="1062" s="171" customFormat="1" spans="1:3">
      <c r="A1062" s="288">
        <v>2150214</v>
      </c>
      <c r="B1062" s="292" t="s">
        <v>867</v>
      </c>
      <c r="C1062" s="290"/>
    </row>
    <row r="1063" s="171" customFormat="1" spans="1:3">
      <c r="A1063" s="288">
        <v>2150215</v>
      </c>
      <c r="B1063" s="292" t="s">
        <v>868</v>
      </c>
      <c r="C1063" s="290"/>
    </row>
    <row r="1064" s="171" customFormat="1" spans="1:3">
      <c r="A1064" s="288">
        <v>2150299</v>
      </c>
      <c r="B1064" s="292" t="s">
        <v>869</v>
      </c>
      <c r="C1064" s="290"/>
    </row>
    <row r="1065" spans="1:4">
      <c r="A1065" s="288">
        <v>21503</v>
      </c>
      <c r="B1065" s="291" t="s">
        <v>870</v>
      </c>
      <c r="C1065" s="290">
        <v>0</v>
      </c>
      <c r="D1065" s="221">
        <v>2</v>
      </c>
    </row>
    <row r="1066" s="171" customFormat="1" spans="1:3">
      <c r="A1066" s="288">
        <v>2150301</v>
      </c>
      <c r="B1066" s="292" t="s">
        <v>63</v>
      </c>
      <c r="C1066" s="290"/>
    </row>
    <row r="1067" s="171" customFormat="1" spans="1:3">
      <c r="A1067" s="288">
        <v>2150302</v>
      </c>
      <c r="B1067" s="292" t="s">
        <v>64</v>
      </c>
      <c r="C1067" s="290"/>
    </row>
    <row r="1068" s="171" customFormat="1" spans="1:3">
      <c r="A1068" s="288">
        <v>2150303</v>
      </c>
      <c r="B1068" s="292" t="s">
        <v>65</v>
      </c>
      <c r="C1068" s="290"/>
    </row>
    <row r="1069" s="171" customFormat="1" spans="1:3">
      <c r="A1069" s="288">
        <v>2150399</v>
      </c>
      <c r="B1069" s="292" t="s">
        <v>871</v>
      </c>
      <c r="C1069" s="290"/>
    </row>
    <row r="1070" spans="1:4">
      <c r="A1070" s="288">
        <v>21505</v>
      </c>
      <c r="B1070" s="291" t="s">
        <v>872</v>
      </c>
      <c r="C1070" s="290">
        <v>0</v>
      </c>
      <c r="D1070" s="221">
        <v>2</v>
      </c>
    </row>
    <row r="1071" s="171" customFormat="1" spans="1:3">
      <c r="A1071" s="288">
        <v>2150501</v>
      </c>
      <c r="B1071" s="292" t="s">
        <v>63</v>
      </c>
      <c r="C1071" s="290"/>
    </row>
    <row r="1072" s="171" customFormat="1" spans="1:3">
      <c r="A1072" s="288">
        <v>2150502</v>
      </c>
      <c r="B1072" s="292" t="s">
        <v>64</v>
      </c>
      <c r="C1072" s="290"/>
    </row>
    <row r="1073" s="171" customFormat="1" spans="1:3">
      <c r="A1073" s="288">
        <v>2150503</v>
      </c>
      <c r="B1073" s="292" t="s">
        <v>65</v>
      </c>
      <c r="C1073" s="290"/>
    </row>
    <row r="1074" s="171" customFormat="1" spans="1:3">
      <c r="A1074" s="288">
        <v>2150505</v>
      </c>
      <c r="B1074" s="292" t="s">
        <v>873</v>
      </c>
      <c r="C1074" s="290"/>
    </row>
    <row r="1075" s="171" customFormat="1" spans="1:3">
      <c r="A1075" s="288">
        <v>2150507</v>
      </c>
      <c r="B1075" s="292" t="s">
        <v>874</v>
      </c>
      <c r="C1075" s="290"/>
    </row>
    <row r="1076" s="171" customFormat="1" spans="1:3">
      <c r="A1076" s="288">
        <v>2150508</v>
      </c>
      <c r="B1076" s="292" t="s">
        <v>875</v>
      </c>
      <c r="C1076" s="290"/>
    </row>
    <row r="1077" s="171" customFormat="1" spans="1:3">
      <c r="A1077" s="288">
        <v>2150516</v>
      </c>
      <c r="B1077" s="292" t="s">
        <v>876</v>
      </c>
      <c r="C1077" s="290"/>
    </row>
    <row r="1078" s="171" customFormat="1" spans="1:3">
      <c r="A1078" s="288">
        <v>2150517</v>
      </c>
      <c r="B1078" s="292" t="s">
        <v>877</v>
      </c>
      <c r="C1078" s="290"/>
    </row>
    <row r="1079" s="171" customFormat="1" spans="1:3">
      <c r="A1079" s="288">
        <v>2150550</v>
      </c>
      <c r="B1079" s="292" t="s">
        <v>72</v>
      </c>
      <c r="C1079" s="290"/>
    </row>
    <row r="1080" s="171" customFormat="1" spans="1:3">
      <c r="A1080" s="288">
        <v>2150599</v>
      </c>
      <c r="B1080" s="292" t="s">
        <v>878</v>
      </c>
      <c r="C1080" s="290"/>
    </row>
    <row r="1081" spans="1:4">
      <c r="A1081" s="288">
        <v>21507</v>
      </c>
      <c r="B1081" s="291" t="s">
        <v>879</v>
      </c>
      <c r="C1081" s="290">
        <v>0</v>
      </c>
      <c r="D1081" s="221">
        <v>2</v>
      </c>
    </row>
    <row r="1082" s="171" customFormat="1" spans="1:3">
      <c r="A1082" s="288">
        <v>2150701</v>
      </c>
      <c r="B1082" s="292" t="s">
        <v>63</v>
      </c>
      <c r="C1082" s="290"/>
    </row>
    <row r="1083" s="171" customFormat="1" spans="1:3">
      <c r="A1083" s="288">
        <v>2150702</v>
      </c>
      <c r="B1083" s="292" t="s">
        <v>64</v>
      </c>
      <c r="C1083" s="290"/>
    </row>
    <row r="1084" s="171" customFormat="1" spans="1:3">
      <c r="A1084" s="288">
        <v>2150703</v>
      </c>
      <c r="B1084" s="292" t="s">
        <v>65</v>
      </c>
      <c r="C1084" s="290"/>
    </row>
    <row r="1085" s="171" customFormat="1" spans="1:3">
      <c r="A1085" s="288">
        <v>2150704</v>
      </c>
      <c r="B1085" s="292" t="s">
        <v>880</v>
      </c>
      <c r="C1085" s="290"/>
    </row>
    <row r="1086" s="171" customFormat="1" spans="1:3">
      <c r="A1086" s="288">
        <v>2150705</v>
      </c>
      <c r="B1086" s="292" t="s">
        <v>881</v>
      </c>
      <c r="C1086" s="290"/>
    </row>
    <row r="1087" s="171" customFormat="1" spans="1:3">
      <c r="A1087" s="288">
        <v>2150799</v>
      </c>
      <c r="B1087" s="292" t="s">
        <v>882</v>
      </c>
      <c r="C1087" s="290"/>
    </row>
    <row r="1088" spans="1:4">
      <c r="A1088" s="288">
        <v>21508</v>
      </c>
      <c r="B1088" s="291" t="s">
        <v>883</v>
      </c>
      <c r="C1088" s="290">
        <f>SUM(C1089:C1095)</f>
        <v>0</v>
      </c>
      <c r="D1088" s="221">
        <v>2</v>
      </c>
    </row>
    <row r="1089" s="171" customFormat="1" spans="1:3">
      <c r="A1089" s="288">
        <v>2150801</v>
      </c>
      <c r="B1089" s="292" t="s">
        <v>63</v>
      </c>
      <c r="C1089" s="290"/>
    </row>
    <row r="1090" s="171" customFormat="1" spans="1:3">
      <c r="A1090" s="288">
        <v>2150802</v>
      </c>
      <c r="B1090" s="292" t="s">
        <v>64</v>
      </c>
      <c r="C1090" s="290"/>
    </row>
    <row r="1091" s="171" customFormat="1" spans="1:3">
      <c r="A1091" s="288">
        <v>2150803</v>
      </c>
      <c r="B1091" s="292" t="s">
        <v>65</v>
      </c>
      <c r="C1091" s="290"/>
    </row>
    <row r="1092" s="171" customFormat="1" spans="1:3">
      <c r="A1092" s="288">
        <v>2150804</v>
      </c>
      <c r="B1092" s="292" t="s">
        <v>884</v>
      </c>
      <c r="C1092" s="290"/>
    </row>
    <row r="1093" s="171" customFormat="1" spans="1:3">
      <c r="A1093" s="288">
        <v>2150805</v>
      </c>
      <c r="B1093" s="292" t="s">
        <v>885</v>
      </c>
      <c r="C1093" s="290"/>
    </row>
    <row r="1094" s="171" customFormat="1" spans="1:3">
      <c r="A1094" s="288">
        <v>2150806</v>
      </c>
      <c r="B1094" s="292" t="s">
        <v>886</v>
      </c>
      <c r="C1094" s="290"/>
    </row>
    <row r="1095" s="171" customFormat="1" ht="24" spans="1:3">
      <c r="A1095" s="288">
        <v>2150899</v>
      </c>
      <c r="B1095" s="292" t="s">
        <v>887</v>
      </c>
      <c r="C1095" s="290"/>
    </row>
    <row r="1096" spans="1:4">
      <c r="A1096" s="288">
        <v>21599</v>
      </c>
      <c r="B1096" s="291" t="s">
        <v>888</v>
      </c>
      <c r="C1096" s="290">
        <v>0</v>
      </c>
      <c r="D1096" s="221">
        <v>2</v>
      </c>
    </row>
    <row r="1097" s="171" customFormat="1" spans="1:3">
      <c r="A1097" s="288">
        <v>2159901</v>
      </c>
      <c r="B1097" s="292" t="s">
        <v>889</v>
      </c>
      <c r="C1097" s="290"/>
    </row>
    <row r="1098" s="171" customFormat="1" spans="1:3">
      <c r="A1098" s="288">
        <v>2159904</v>
      </c>
      <c r="B1098" s="292" t="s">
        <v>890</v>
      </c>
      <c r="C1098" s="290"/>
    </row>
    <row r="1099" s="171" customFormat="1" spans="1:3">
      <c r="A1099" s="288">
        <v>2159905</v>
      </c>
      <c r="B1099" s="292" t="s">
        <v>891</v>
      </c>
      <c r="C1099" s="290"/>
    </row>
    <row r="1100" s="171" customFormat="1" ht="24" spans="1:3">
      <c r="A1100" s="288">
        <v>2159906</v>
      </c>
      <c r="B1100" s="292" t="s">
        <v>892</v>
      </c>
      <c r="C1100" s="290"/>
    </row>
    <row r="1101" s="171" customFormat="1" spans="1:3">
      <c r="A1101" s="288">
        <v>2159999</v>
      </c>
      <c r="B1101" s="292" t="s">
        <v>893</v>
      </c>
      <c r="C1101" s="290"/>
    </row>
    <row r="1102" s="171" customFormat="1" spans="1:4">
      <c r="A1102" s="288">
        <v>216</v>
      </c>
      <c r="B1102" s="289" t="s">
        <v>894</v>
      </c>
      <c r="C1102" s="290">
        <f>C1103+C1113+C1119</f>
        <v>118.0456</v>
      </c>
      <c r="D1102" s="221">
        <v>1</v>
      </c>
    </row>
    <row r="1103" spans="1:4">
      <c r="A1103" s="288">
        <v>21602</v>
      </c>
      <c r="B1103" s="291" t="s">
        <v>895</v>
      </c>
      <c r="C1103" s="290">
        <f>SUM(C1104:C1112)</f>
        <v>118.0456</v>
      </c>
      <c r="D1103" s="221">
        <v>2</v>
      </c>
    </row>
    <row r="1104" s="171" customFormat="1" spans="1:3">
      <c r="A1104" s="288">
        <v>2160201</v>
      </c>
      <c r="B1104" s="292" t="s">
        <v>63</v>
      </c>
      <c r="C1104" s="290">
        <v>118.0456</v>
      </c>
    </row>
    <row r="1105" s="171" customFormat="1" spans="1:3">
      <c r="A1105" s="288">
        <v>2160202</v>
      </c>
      <c r="B1105" s="292" t="s">
        <v>64</v>
      </c>
      <c r="C1105" s="290"/>
    </row>
    <row r="1106" s="171" customFormat="1" spans="1:3">
      <c r="A1106" s="288">
        <v>2160203</v>
      </c>
      <c r="B1106" s="292" t="s">
        <v>65</v>
      </c>
      <c r="C1106" s="290"/>
    </row>
    <row r="1107" s="171" customFormat="1" spans="1:3">
      <c r="A1107" s="288">
        <v>2160216</v>
      </c>
      <c r="B1107" s="292" t="s">
        <v>896</v>
      </c>
      <c r="C1107" s="290"/>
    </row>
    <row r="1108" s="171" customFormat="1" spans="1:3">
      <c r="A1108" s="288">
        <v>2160217</v>
      </c>
      <c r="B1108" s="292" t="s">
        <v>897</v>
      </c>
      <c r="C1108" s="290"/>
    </row>
    <row r="1109" s="171" customFormat="1" spans="1:3">
      <c r="A1109" s="288">
        <v>2160218</v>
      </c>
      <c r="B1109" s="292" t="s">
        <v>898</v>
      </c>
      <c r="C1109" s="290"/>
    </row>
    <row r="1110" s="171" customFormat="1" spans="1:3">
      <c r="A1110" s="288">
        <v>2160219</v>
      </c>
      <c r="B1110" s="292" t="s">
        <v>899</v>
      </c>
      <c r="C1110" s="290"/>
    </row>
    <row r="1111" s="171" customFormat="1" spans="1:3">
      <c r="A1111" s="288">
        <v>2160250</v>
      </c>
      <c r="B1111" s="292" t="s">
        <v>72</v>
      </c>
      <c r="C1111" s="290"/>
    </row>
    <row r="1112" s="171" customFormat="1" spans="1:3">
      <c r="A1112" s="288">
        <v>2160299</v>
      </c>
      <c r="B1112" s="292" t="s">
        <v>900</v>
      </c>
      <c r="C1112" s="290"/>
    </row>
    <row r="1113" spans="1:4">
      <c r="A1113" s="288">
        <v>21606</v>
      </c>
      <c r="B1113" s="291" t="s">
        <v>901</v>
      </c>
      <c r="C1113" s="290">
        <v>0</v>
      </c>
      <c r="D1113" s="221">
        <v>2</v>
      </c>
    </row>
    <row r="1114" s="171" customFormat="1" spans="1:3">
      <c r="A1114" s="288">
        <v>2160601</v>
      </c>
      <c r="B1114" s="292" t="s">
        <v>63</v>
      </c>
      <c r="C1114" s="290"/>
    </row>
    <row r="1115" s="171" customFormat="1" spans="1:3">
      <c r="A1115" s="288">
        <v>2160602</v>
      </c>
      <c r="B1115" s="292" t="s">
        <v>64</v>
      </c>
      <c r="C1115" s="290"/>
    </row>
    <row r="1116" s="171" customFormat="1" spans="1:3">
      <c r="A1116" s="288">
        <v>2160603</v>
      </c>
      <c r="B1116" s="292" t="s">
        <v>65</v>
      </c>
      <c r="C1116" s="290"/>
    </row>
    <row r="1117" s="171" customFormat="1" spans="1:3">
      <c r="A1117" s="288">
        <v>2160607</v>
      </c>
      <c r="B1117" s="292" t="s">
        <v>902</v>
      </c>
      <c r="C1117" s="290"/>
    </row>
    <row r="1118" s="171" customFormat="1" spans="1:3">
      <c r="A1118" s="288">
        <v>2160699</v>
      </c>
      <c r="B1118" s="292" t="s">
        <v>903</v>
      </c>
      <c r="C1118" s="290"/>
    </row>
    <row r="1119" spans="1:4">
      <c r="A1119" s="288">
        <v>21699</v>
      </c>
      <c r="B1119" s="291" t="s">
        <v>904</v>
      </c>
      <c r="C1119" s="290">
        <v>0</v>
      </c>
      <c r="D1119" s="221">
        <v>2</v>
      </c>
    </row>
    <row r="1120" s="171" customFormat="1" spans="1:3">
      <c r="A1120" s="288">
        <v>2169901</v>
      </c>
      <c r="B1120" s="292" t="s">
        <v>905</v>
      </c>
      <c r="C1120" s="290"/>
    </row>
    <row r="1121" s="171" customFormat="1" spans="1:3">
      <c r="A1121" s="288">
        <v>2169999</v>
      </c>
      <c r="B1121" s="292" t="s">
        <v>906</v>
      </c>
      <c r="C1121" s="290"/>
    </row>
    <row r="1122" s="280" customFormat="1" spans="1:4">
      <c r="A1122" s="288">
        <v>217</v>
      </c>
      <c r="B1122" s="289" t="s">
        <v>907</v>
      </c>
      <c r="C1122" s="290">
        <v>0</v>
      </c>
      <c r="D1122" s="221">
        <v>1</v>
      </c>
    </row>
    <row r="1123" s="280" customFormat="1" spans="1:4">
      <c r="A1123" s="288">
        <v>21701</v>
      </c>
      <c r="B1123" s="291" t="s">
        <v>908</v>
      </c>
      <c r="C1123" s="290">
        <v>0</v>
      </c>
      <c r="D1123" s="221">
        <v>2</v>
      </c>
    </row>
    <row r="1124" s="280" customFormat="1" spans="1:3">
      <c r="A1124" s="288">
        <v>2170101</v>
      </c>
      <c r="B1124" s="292" t="s">
        <v>63</v>
      </c>
      <c r="C1124" s="290"/>
    </row>
    <row r="1125" s="280" customFormat="1" spans="1:3">
      <c r="A1125" s="288">
        <v>2170102</v>
      </c>
      <c r="B1125" s="292" t="s">
        <v>64</v>
      </c>
      <c r="C1125" s="290"/>
    </row>
    <row r="1126" s="280" customFormat="1" spans="1:3">
      <c r="A1126" s="288">
        <v>2170103</v>
      </c>
      <c r="B1126" s="292" t="s">
        <v>65</v>
      </c>
      <c r="C1126" s="290"/>
    </row>
    <row r="1127" s="280" customFormat="1" spans="1:3">
      <c r="A1127" s="288">
        <v>2170104</v>
      </c>
      <c r="B1127" s="292" t="s">
        <v>909</v>
      </c>
      <c r="C1127" s="290"/>
    </row>
    <row r="1128" s="280" customFormat="1" spans="1:3">
      <c r="A1128" s="288">
        <v>2170150</v>
      </c>
      <c r="B1128" s="292" t="s">
        <v>72</v>
      </c>
      <c r="C1128" s="290"/>
    </row>
    <row r="1129" s="280" customFormat="1" spans="1:3">
      <c r="A1129" s="288">
        <v>2170199</v>
      </c>
      <c r="B1129" s="292" t="s">
        <v>910</v>
      </c>
      <c r="C1129" s="290"/>
    </row>
    <row r="1130" s="280" customFormat="1" spans="1:4">
      <c r="A1130" s="288">
        <v>21702</v>
      </c>
      <c r="B1130" s="291" t="s">
        <v>911</v>
      </c>
      <c r="C1130" s="290">
        <v>0</v>
      </c>
      <c r="D1130" s="221">
        <v>2</v>
      </c>
    </row>
    <row r="1131" s="280" customFormat="1" spans="1:3">
      <c r="A1131" s="288">
        <v>2170201</v>
      </c>
      <c r="B1131" s="292" t="s">
        <v>912</v>
      </c>
      <c r="C1131" s="290"/>
    </row>
    <row r="1132" s="280" customFormat="1" spans="1:3">
      <c r="A1132" s="288">
        <v>2170202</v>
      </c>
      <c r="B1132" s="292" t="s">
        <v>913</v>
      </c>
      <c r="C1132" s="290"/>
    </row>
    <row r="1133" s="280" customFormat="1" spans="1:3">
      <c r="A1133" s="288">
        <v>2170203</v>
      </c>
      <c r="B1133" s="292" t="s">
        <v>914</v>
      </c>
      <c r="C1133" s="290"/>
    </row>
    <row r="1134" s="280" customFormat="1" spans="1:3">
      <c r="A1134" s="288">
        <v>2170204</v>
      </c>
      <c r="B1134" s="292" t="s">
        <v>915</v>
      </c>
      <c r="C1134" s="290"/>
    </row>
    <row r="1135" s="280" customFormat="1" spans="1:3">
      <c r="A1135" s="288">
        <v>2170205</v>
      </c>
      <c r="B1135" s="292" t="s">
        <v>916</v>
      </c>
      <c r="C1135" s="290"/>
    </row>
    <row r="1136" s="280" customFormat="1" spans="1:3">
      <c r="A1136" s="288">
        <v>2170206</v>
      </c>
      <c r="B1136" s="292" t="s">
        <v>917</v>
      </c>
      <c r="C1136" s="290"/>
    </row>
    <row r="1137" s="280" customFormat="1" spans="1:3">
      <c r="A1137" s="288">
        <v>2170207</v>
      </c>
      <c r="B1137" s="292" t="s">
        <v>918</v>
      </c>
      <c r="C1137" s="290"/>
    </row>
    <row r="1138" s="280" customFormat="1" spans="1:3">
      <c r="A1138" s="288">
        <v>2170208</v>
      </c>
      <c r="B1138" s="292" t="s">
        <v>919</v>
      </c>
      <c r="C1138" s="290"/>
    </row>
    <row r="1139" s="280" customFormat="1" spans="1:3">
      <c r="A1139" s="288">
        <v>2170299</v>
      </c>
      <c r="B1139" s="292" t="s">
        <v>920</v>
      </c>
      <c r="C1139" s="290"/>
    </row>
    <row r="1140" s="280" customFormat="1" spans="1:4">
      <c r="A1140" s="288">
        <v>21703</v>
      </c>
      <c r="B1140" s="291" t="s">
        <v>921</v>
      </c>
      <c r="C1140" s="290">
        <v>0</v>
      </c>
      <c r="D1140" s="221">
        <v>2</v>
      </c>
    </row>
    <row r="1141" s="280" customFormat="1" spans="1:3">
      <c r="A1141" s="288">
        <v>2170301</v>
      </c>
      <c r="B1141" s="292" t="s">
        <v>922</v>
      </c>
      <c r="C1141" s="290"/>
    </row>
    <row r="1142" s="280" customFormat="1" spans="1:3">
      <c r="A1142" s="288">
        <v>2170302</v>
      </c>
      <c r="B1142" s="292" t="s">
        <v>923</v>
      </c>
      <c r="C1142" s="290"/>
    </row>
    <row r="1143" s="280" customFormat="1" spans="1:3">
      <c r="A1143" s="288">
        <v>2170303</v>
      </c>
      <c r="B1143" s="292" t="s">
        <v>924</v>
      </c>
      <c r="C1143" s="290"/>
    </row>
    <row r="1144" s="280" customFormat="1" spans="1:3">
      <c r="A1144" s="288">
        <v>2170304</v>
      </c>
      <c r="B1144" s="292" t="s">
        <v>925</v>
      </c>
      <c r="C1144" s="290"/>
    </row>
    <row r="1145" s="280" customFormat="1" spans="1:3">
      <c r="A1145" s="288">
        <v>2170399</v>
      </c>
      <c r="B1145" s="292" t="s">
        <v>926</v>
      </c>
      <c r="C1145" s="290"/>
    </row>
    <row r="1146" s="280" customFormat="1" spans="1:4">
      <c r="A1146" s="288">
        <v>21704</v>
      </c>
      <c r="B1146" s="291" t="s">
        <v>927</v>
      </c>
      <c r="C1146" s="290">
        <v>0</v>
      </c>
      <c r="D1146" s="221">
        <v>2</v>
      </c>
    </row>
    <row r="1147" s="280" customFormat="1" spans="1:3">
      <c r="A1147" s="288">
        <v>2170401</v>
      </c>
      <c r="B1147" s="292" t="s">
        <v>928</v>
      </c>
      <c r="C1147" s="290"/>
    </row>
    <row r="1148" s="280" customFormat="1" spans="1:3">
      <c r="A1148" s="288">
        <v>2170499</v>
      </c>
      <c r="B1148" s="292" t="s">
        <v>929</v>
      </c>
      <c r="C1148" s="290"/>
    </row>
    <row r="1149" s="280" customFormat="1" spans="1:4">
      <c r="A1149" s="288">
        <v>21799</v>
      </c>
      <c r="B1149" s="291" t="s">
        <v>930</v>
      </c>
      <c r="C1149" s="290">
        <v>0</v>
      </c>
      <c r="D1149" s="221">
        <v>2</v>
      </c>
    </row>
    <row r="1150" s="280" customFormat="1" spans="1:3">
      <c r="A1150" s="288">
        <v>2179902</v>
      </c>
      <c r="B1150" s="292" t="s">
        <v>931</v>
      </c>
      <c r="C1150" s="290"/>
    </row>
    <row r="1151" s="280" customFormat="1" spans="1:3">
      <c r="A1151" s="288">
        <v>2179999</v>
      </c>
      <c r="B1151" s="292" t="s">
        <v>932</v>
      </c>
      <c r="C1151" s="290"/>
    </row>
    <row r="1152" s="280" customFormat="1" spans="1:4">
      <c r="A1152" s="288">
        <v>219</v>
      </c>
      <c r="B1152" s="289" t="s">
        <v>933</v>
      </c>
      <c r="C1152" s="290">
        <v>0</v>
      </c>
      <c r="D1152" s="221">
        <v>1</v>
      </c>
    </row>
    <row r="1153" s="280" customFormat="1" spans="1:4">
      <c r="A1153" s="288">
        <v>21901</v>
      </c>
      <c r="B1153" s="291" t="s">
        <v>934</v>
      </c>
      <c r="C1153" s="290">
        <v>0</v>
      </c>
      <c r="D1153" s="221">
        <v>2</v>
      </c>
    </row>
    <row r="1154" s="280" customFormat="1" spans="1:4">
      <c r="A1154" s="288">
        <v>21902</v>
      </c>
      <c r="B1154" s="291" t="s">
        <v>935</v>
      </c>
      <c r="C1154" s="290">
        <v>0</v>
      </c>
      <c r="D1154" s="221">
        <v>2</v>
      </c>
    </row>
    <row r="1155" s="280" customFormat="1" spans="1:4">
      <c r="A1155" s="288">
        <v>21903</v>
      </c>
      <c r="B1155" s="291" t="s">
        <v>936</v>
      </c>
      <c r="C1155" s="290">
        <v>0</v>
      </c>
      <c r="D1155" s="221">
        <v>2</v>
      </c>
    </row>
    <row r="1156" s="280" customFormat="1" spans="1:4">
      <c r="A1156" s="288">
        <v>21904</v>
      </c>
      <c r="B1156" s="291" t="s">
        <v>937</v>
      </c>
      <c r="C1156" s="290">
        <v>0</v>
      </c>
      <c r="D1156" s="221">
        <v>2</v>
      </c>
    </row>
    <row r="1157" s="280" customFormat="1" spans="1:4">
      <c r="A1157" s="288">
        <v>21905</v>
      </c>
      <c r="B1157" s="291" t="s">
        <v>938</v>
      </c>
      <c r="C1157" s="290">
        <v>0</v>
      </c>
      <c r="D1157" s="221">
        <v>2</v>
      </c>
    </row>
    <row r="1158" s="280" customFormat="1" spans="1:4">
      <c r="A1158" s="288">
        <v>21906</v>
      </c>
      <c r="B1158" s="291" t="s">
        <v>939</v>
      </c>
      <c r="C1158" s="290">
        <v>0</v>
      </c>
      <c r="D1158" s="221">
        <v>2</v>
      </c>
    </row>
    <row r="1159" s="280" customFormat="1" spans="1:4">
      <c r="A1159" s="288">
        <v>21907</v>
      </c>
      <c r="B1159" s="291" t="s">
        <v>940</v>
      </c>
      <c r="C1159" s="290">
        <v>0</v>
      </c>
      <c r="D1159" s="221">
        <v>2</v>
      </c>
    </row>
    <row r="1160" s="280" customFormat="1" spans="1:4">
      <c r="A1160" s="288">
        <v>21908</v>
      </c>
      <c r="B1160" s="291" t="s">
        <v>941</v>
      </c>
      <c r="C1160" s="290">
        <v>0</v>
      </c>
      <c r="D1160" s="221">
        <v>2</v>
      </c>
    </row>
    <row r="1161" s="280" customFormat="1" spans="1:4">
      <c r="A1161" s="288">
        <v>21999</v>
      </c>
      <c r="B1161" s="291" t="s">
        <v>942</v>
      </c>
      <c r="C1161" s="290">
        <v>0</v>
      </c>
      <c r="D1161" s="221">
        <v>2</v>
      </c>
    </row>
    <row r="1162" s="171" customFormat="1" spans="1:4">
      <c r="A1162" s="288">
        <v>220</v>
      </c>
      <c r="B1162" s="289" t="s">
        <v>943</v>
      </c>
      <c r="C1162" s="290">
        <f>C1163+C1190+C1205</f>
        <v>1051.3309</v>
      </c>
      <c r="D1162" s="221">
        <v>1</v>
      </c>
    </row>
    <row r="1163" spans="1:4">
      <c r="A1163" s="288">
        <v>22001</v>
      </c>
      <c r="B1163" s="291" t="s">
        <v>944</v>
      </c>
      <c r="C1163" s="290">
        <f>SUM(C1164:C1189)</f>
        <v>989.1666</v>
      </c>
      <c r="D1163" s="221">
        <v>2</v>
      </c>
    </row>
    <row r="1164" s="171" customFormat="1" spans="1:3">
      <c r="A1164" s="288">
        <v>2200101</v>
      </c>
      <c r="B1164" s="292" t="s">
        <v>63</v>
      </c>
      <c r="C1164" s="290">
        <v>989.1666</v>
      </c>
    </row>
    <row r="1165" s="171" customFormat="1" spans="1:3">
      <c r="A1165" s="288">
        <v>2200102</v>
      </c>
      <c r="B1165" s="292" t="s">
        <v>64</v>
      </c>
      <c r="C1165" s="290"/>
    </row>
    <row r="1166" s="171" customFormat="1" spans="1:3">
      <c r="A1166" s="288">
        <v>2200103</v>
      </c>
      <c r="B1166" s="292" t="s">
        <v>65</v>
      </c>
      <c r="C1166" s="290"/>
    </row>
    <row r="1167" s="171" customFormat="1" spans="1:3">
      <c r="A1167" s="288">
        <v>2200104</v>
      </c>
      <c r="B1167" s="292" t="s">
        <v>945</v>
      </c>
      <c r="C1167" s="290"/>
    </row>
    <row r="1168" s="171" customFormat="1" spans="1:3">
      <c r="A1168" s="288">
        <v>2200106</v>
      </c>
      <c r="B1168" s="292" t="s">
        <v>946</v>
      </c>
      <c r="C1168" s="290"/>
    </row>
    <row r="1169" s="171" customFormat="1" spans="1:3">
      <c r="A1169" s="288">
        <v>2200107</v>
      </c>
      <c r="B1169" s="292" t="s">
        <v>947</v>
      </c>
      <c r="C1169" s="290"/>
    </row>
    <row r="1170" s="171" customFormat="1" spans="1:3">
      <c r="A1170" s="288">
        <v>2200108</v>
      </c>
      <c r="B1170" s="292" t="s">
        <v>948</v>
      </c>
      <c r="C1170" s="290"/>
    </row>
    <row r="1171" s="171" customFormat="1" spans="1:3">
      <c r="A1171" s="288">
        <v>2200109</v>
      </c>
      <c r="B1171" s="292" t="s">
        <v>949</v>
      </c>
      <c r="C1171" s="290"/>
    </row>
    <row r="1172" s="171" customFormat="1" spans="1:3">
      <c r="A1172" s="288">
        <v>2200112</v>
      </c>
      <c r="B1172" s="292" t="s">
        <v>950</v>
      </c>
      <c r="C1172" s="290"/>
    </row>
    <row r="1173" s="171" customFormat="1" spans="1:3">
      <c r="A1173" s="288">
        <v>2200113</v>
      </c>
      <c r="B1173" s="292" t="s">
        <v>951</v>
      </c>
      <c r="C1173" s="290"/>
    </row>
    <row r="1174" s="171" customFormat="1" spans="1:3">
      <c r="A1174" s="288">
        <v>2200114</v>
      </c>
      <c r="B1174" s="292" t="s">
        <v>952</v>
      </c>
      <c r="C1174" s="290"/>
    </row>
    <row r="1175" s="171" customFormat="1" spans="1:3">
      <c r="A1175" s="288">
        <v>2200115</v>
      </c>
      <c r="B1175" s="292" t="s">
        <v>953</v>
      </c>
      <c r="C1175" s="290"/>
    </row>
    <row r="1176" s="171" customFormat="1" spans="1:3">
      <c r="A1176" s="288">
        <v>2200116</v>
      </c>
      <c r="B1176" s="292" t="s">
        <v>954</v>
      </c>
      <c r="C1176" s="290"/>
    </row>
    <row r="1177" s="171" customFormat="1" spans="1:3">
      <c r="A1177" s="288">
        <v>2200119</v>
      </c>
      <c r="B1177" s="292" t="s">
        <v>955</v>
      </c>
      <c r="C1177" s="290"/>
    </row>
    <row r="1178" s="171" customFormat="1" spans="1:3">
      <c r="A1178" s="288">
        <v>2200120</v>
      </c>
      <c r="B1178" s="292" t="s">
        <v>956</v>
      </c>
      <c r="C1178" s="290"/>
    </row>
    <row r="1179" s="171" customFormat="1" ht="24" spans="1:3">
      <c r="A1179" s="288">
        <v>2200121</v>
      </c>
      <c r="B1179" s="292" t="s">
        <v>957</v>
      </c>
      <c r="C1179" s="290"/>
    </row>
    <row r="1180" s="171" customFormat="1" spans="1:3">
      <c r="A1180" s="288">
        <v>2200122</v>
      </c>
      <c r="B1180" s="292" t="s">
        <v>958</v>
      </c>
      <c r="C1180" s="290"/>
    </row>
    <row r="1181" s="171" customFormat="1" spans="1:3">
      <c r="A1181" s="288">
        <v>2200123</v>
      </c>
      <c r="B1181" s="292" t="s">
        <v>959</v>
      </c>
      <c r="C1181" s="290"/>
    </row>
    <row r="1182" s="171" customFormat="1" spans="1:3">
      <c r="A1182" s="288">
        <v>2200124</v>
      </c>
      <c r="B1182" s="292" t="s">
        <v>960</v>
      </c>
      <c r="C1182" s="290"/>
    </row>
    <row r="1183" s="171" customFormat="1" spans="1:3">
      <c r="A1183" s="288">
        <v>2200125</v>
      </c>
      <c r="B1183" s="292" t="s">
        <v>961</v>
      </c>
      <c r="C1183" s="290"/>
    </row>
    <row r="1184" s="171" customFormat="1" spans="1:3">
      <c r="A1184" s="288">
        <v>2200126</v>
      </c>
      <c r="B1184" s="292" t="s">
        <v>962</v>
      </c>
      <c r="C1184" s="290"/>
    </row>
    <row r="1185" s="171" customFormat="1" spans="1:3">
      <c r="A1185" s="288">
        <v>2200127</v>
      </c>
      <c r="B1185" s="292" t="s">
        <v>963</v>
      </c>
      <c r="C1185" s="290"/>
    </row>
    <row r="1186" s="171" customFormat="1" spans="1:3">
      <c r="A1186" s="288">
        <v>2200128</v>
      </c>
      <c r="B1186" s="292" t="s">
        <v>964</v>
      </c>
      <c r="C1186" s="290"/>
    </row>
    <row r="1187" s="171" customFormat="1" spans="1:3">
      <c r="A1187" s="288">
        <v>2200129</v>
      </c>
      <c r="B1187" s="292" t="s">
        <v>965</v>
      </c>
      <c r="C1187" s="290"/>
    </row>
    <row r="1188" s="171" customFormat="1" spans="1:3">
      <c r="A1188" s="288">
        <v>2200150</v>
      </c>
      <c r="B1188" s="292" t="s">
        <v>72</v>
      </c>
      <c r="C1188" s="290"/>
    </row>
    <row r="1189" s="171" customFormat="1" spans="1:3">
      <c r="A1189" s="288">
        <v>2200199</v>
      </c>
      <c r="B1189" s="292" t="s">
        <v>966</v>
      </c>
      <c r="C1189" s="290"/>
    </row>
    <row r="1190" spans="1:4">
      <c r="A1190" s="288">
        <v>22005</v>
      </c>
      <c r="B1190" s="291" t="s">
        <v>967</v>
      </c>
      <c r="C1190" s="290">
        <f>SUM(C1191:C1204)</f>
        <v>62.1643</v>
      </c>
      <c r="D1190" s="221">
        <v>2</v>
      </c>
    </row>
    <row r="1191" s="171" customFormat="1" spans="1:3">
      <c r="A1191" s="288">
        <v>2200501</v>
      </c>
      <c r="B1191" s="292" t="s">
        <v>63</v>
      </c>
      <c r="C1191" s="290">
        <v>5.448</v>
      </c>
    </row>
    <row r="1192" s="171" customFormat="1" spans="1:3">
      <c r="A1192" s="288">
        <v>2200502</v>
      </c>
      <c r="B1192" s="292" t="s">
        <v>64</v>
      </c>
      <c r="C1192" s="290"/>
    </row>
    <row r="1193" s="171" customFormat="1" spans="1:3">
      <c r="A1193" s="288">
        <v>2200503</v>
      </c>
      <c r="B1193" s="292" t="s">
        <v>65</v>
      </c>
      <c r="C1193" s="290"/>
    </row>
    <row r="1194" s="171" customFormat="1" spans="1:3">
      <c r="A1194" s="288">
        <v>2200504</v>
      </c>
      <c r="B1194" s="292" t="s">
        <v>968</v>
      </c>
      <c r="C1194" s="290">
        <v>56.7163</v>
      </c>
    </row>
    <row r="1195" s="171" customFormat="1" spans="1:3">
      <c r="A1195" s="288">
        <v>2200506</v>
      </c>
      <c r="B1195" s="292" t="s">
        <v>969</v>
      </c>
      <c r="C1195" s="290"/>
    </row>
    <row r="1196" s="171" customFormat="1" spans="1:3">
      <c r="A1196" s="288">
        <v>2200507</v>
      </c>
      <c r="B1196" s="292" t="s">
        <v>970</v>
      </c>
      <c r="C1196" s="290"/>
    </row>
    <row r="1197" s="171" customFormat="1" spans="1:3">
      <c r="A1197" s="288">
        <v>2200508</v>
      </c>
      <c r="B1197" s="292" t="s">
        <v>971</v>
      </c>
      <c r="C1197" s="290"/>
    </row>
    <row r="1198" s="171" customFormat="1" spans="1:3">
      <c r="A1198" s="288">
        <v>2200509</v>
      </c>
      <c r="B1198" s="292" t="s">
        <v>972</v>
      </c>
      <c r="C1198" s="290"/>
    </row>
    <row r="1199" s="171" customFormat="1" spans="1:3">
      <c r="A1199" s="288">
        <v>2200510</v>
      </c>
      <c r="B1199" s="292" t="s">
        <v>973</v>
      </c>
      <c r="C1199" s="290"/>
    </row>
    <row r="1200" s="171" customFormat="1" spans="1:3">
      <c r="A1200" s="288">
        <v>2200511</v>
      </c>
      <c r="B1200" s="292" t="s">
        <v>974</v>
      </c>
      <c r="C1200" s="290"/>
    </row>
    <row r="1201" s="171" customFormat="1" spans="1:3">
      <c r="A1201" s="288">
        <v>2200512</v>
      </c>
      <c r="B1201" s="292" t="s">
        <v>975</v>
      </c>
      <c r="C1201" s="290"/>
    </row>
    <row r="1202" s="171" customFormat="1" spans="1:3">
      <c r="A1202" s="288">
        <v>2200513</v>
      </c>
      <c r="B1202" s="292" t="s">
        <v>976</v>
      </c>
      <c r="C1202" s="290"/>
    </row>
    <row r="1203" s="171" customFormat="1" spans="1:3">
      <c r="A1203" s="288">
        <v>2200514</v>
      </c>
      <c r="B1203" s="292" t="s">
        <v>977</v>
      </c>
      <c r="C1203" s="290"/>
    </row>
    <row r="1204" s="171" customFormat="1" spans="1:3">
      <c r="A1204" s="288">
        <v>2200599</v>
      </c>
      <c r="B1204" s="292" t="s">
        <v>978</v>
      </c>
      <c r="C1204" s="290"/>
    </row>
    <row r="1205" spans="1:4">
      <c r="A1205" s="288">
        <v>22099</v>
      </c>
      <c r="B1205" s="291" t="s">
        <v>979</v>
      </c>
      <c r="C1205" s="290">
        <f>C1206</f>
        <v>0</v>
      </c>
      <c r="D1205" s="221">
        <v>2</v>
      </c>
    </row>
    <row r="1206" s="171" customFormat="1" spans="1:3">
      <c r="A1206" s="288">
        <v>2209999</v>
      </c>
      <c r="B1206" s="292" t="s">
        <v>980</v>
      </c>
      <c r="C1206" s="290"/>
    </row>
    <row r="1207" s="171" customFormat="1" spans="1:4">
      <c r="A1207" s="288">
        <v>221</v>
      </c>
      <c r="B1207" s="289" t="s">
        <v>981</v>
      </c>
      <c r="C1207" s="290">
        <f>C1208+C1222+C1226</f>
        <v>9227.755297</v>
      </c>
      <c r="D1207" s="221">
        <v>1</v>
      </c>
    </row>
    <row r="1208" spans="1:4">
      <c r="A1208" s="288">
        <v>22101</v>
      </c>
      <c r="B1208" s="291" t="s">
        <v>982</v>
      </c>
      <c r="C1208" s="290">
        <f>SUM(C1209:C1221)</f>
        <v>0</v>
      </c>
      <c r="D1208" s="221">
        <v>2</v>
      </c>
    </row>
    <row r="1209" s="171" customFormat="1" spans="1:3">
      <c r="A1209" s="288">
        <v>2210101</v>
      </c>
      <c r="B1209" s="292" t="s">
        <v>983</v>
      </c>
      <c r="C1209" s="290"/>
    </row>
    <row r="1210" s="171" customFormat="1" spans="1:3">
      <c r="A1210" s="288">
        <v>2210102</v>
      </c>
      <c r="B1210" s="292" t="s">
        <v>984</v>
      </c>
      <c r="C1210" s="290"/>
    </row>
    <row r="1211" s="171" customFormat="1" spans="1:3">
      <c r="A1211" s="288">
        <v>2210103</v>
      </c>
      <c r="B1211" s="292" t="s">
        <v>985</v>
      </c>
      <c r="C1211" s="290"/>
    </row>
    <row r="1212" s="171" customFormat="1" spans="1:3">
      <c r="A1212" s="288">
        <v>2210104</v>
      </c>
      <c r="B1212" s="292" t="s">
        <v>986</v>
      </c>
      <c r="C1212" s="290"/>
    </row>
    <row r="1213" s="171" customFormat="1" spans="1:3">
      <c r="A1213" s="288">
        <v>2210105</v>
      </c>
      <c r="B1213" s="292" t="s">
        <v>987</v>
      </c>
      <c r="C1213" s="290"/>
    </row>
    <row r="1214" s="171" customFormat="1" spans="1:3">
      <c r="A1214" s="288">
        <v>2210106</v>
      </c>
      <c r="B1214" s="292" t="s">
        <v>988</v>
      </c>
      <c r="C1214" s="290"/>
    </row>
    <row r="1215" s="171" customFormat="1" spans="1:3">
      <c r="A1215" s="288">
        <v>2210107</v>
      </c>
      <c r="B1215" s="292" t="s">
        <v>989</v>
      </c>
      <c r="C1215" s="290"/>
    </row>
    <row r="1216" s="171" customFormat="1" spans="1:3">
      <c r="A1216" s="288">
        <v>2210108</v>
      </c>
      <c r="B1216" s="292" t="s">
        <v>990</v>
      </c>
      <c r="C1216" s="290"/>
    </row>
    <row r="1217" s="171" customFormat="1" spans="1:3">
      <c r="A1217" s="288">
        <v>2210109</v>
      </c>
      <c r="B1217" s="292" t="s">
        <v>991</v>
      </c>
      <c r="C1217" s="290"/>
    </row>
    <row r="1218" s="171" customFormat="1" spans="1:3">
      <c r="A1218" s="296">
        <v>2210111</v>
      </c>
      <c r="B1218" s="299" t="s">
        <v>992</v>
      </c>
      <c r="C1218" s="290"/>
    </row>
    <row r="1219" s="171" customFormat="1" spans="1:3">
      <c r="A1219" s="296">
        <v>2210112</v>
      </c>
      <c r="B1219" s="299" t="s">
        <v>993</v>
      </c>
      <c r="C1219" s="290"/>
    </row>
    <row r="1220" s="171" customFormat="1" spans="1:3">
      <c r="A1220" s="296">
        <v>2210113</v>
      </c>
      <c r="B1220" s="299" t="s">
        <v>994</v>
      </c>
      <c r="C1220" s="290"/>
    </row>
    <row r="1221" s="171" customFormat="1" spans="1:3">
      <c r="A1221" s="288">
        <v>2210199</v>
      </c>
      <c r="B1221" s="292" t="s">
        <v>995</v>
      </c>
      <c r="C1221" s="290"/>
    </row>
    <row r="1222" spans="1:4">
      <c r="A1222" s="288">
        <v>22102</v>
      </c>
      <c r="B1222" s="291" t="s">
        <v>996</v>
      </c>
      <c r="C1222" s="290">
        <f>SUM(C1223:C1225)</f>
        <v>9227.755297</v>
      </c>
      <c r="D1222" s="221">
        <v>2</v>
      </c>
    </row>
    <row r="1223" s="171" customFormat="1" spans="1:3">
      <c r="A1223" s="288">
        <v>2210201</v>
      </c>
      <c r="B1223" s="292" t="s">
        <v>997</v>
      </c>
      <c r="C1223" s="293">
        <v>9227.755297</v>
      </c>
    </row>
    <row r="1224" s="171" customFormat="1" spans="1:3">
      <c r="A1224" s="288">
        <v>2210202</v>
      </c>
      <c r="B1224" s="292" t="s">
        <v>998</v>
      </c>
      <c r="C1224" s="290"/>
    </row>
    <row r="1225" s="171" customFormat="1" spans="1:3">
      <c r="A1225" s="288">
        <v>2210203</v>
      </c>
      <c r="B1225" s="292" t="s">
        <v>999</v>
      </c>
      <c r="C1225" s="290"/>
    </row>
    <row r="1226" spans="1:4">
      <c r="A1226" s="288">
        <v>22103</v>
      </c>
      <c r="B1226" s="291" t="s">
        <v>1000</v>
      </c>
      <c r="C1226" s="290">
        <f>SUM(C1227:C1229)</f>
        <v>0</v>
      </c>
      <c r="D1226" s="221">
        <v>2</v>
      </c>
    </row>
    <row r="1227" s="171" customFormat="1" spans="1:3">
      <c r="A1227" s="288">
        <v>2210301</v>
      </c>
      <c r="B1227" s="292" t="s">
        <v>1001</v>
      </c>
      <c r="C1227" s="290"/>
    </row>
    <row r="1228" s="171" customFormat="1" spans="1:3">
      <c r="A1228" s="288">
        <v>2210302</v>
      </c>
      <c r="B1228" s="292" t="s">
        <v>1002</v>
      </c>
      <c r="C1228" s="290"/>
    </row>
    <row r="1229" s="171" customFormat="1" spans="1:3">
      <c r="A1229" s="288">
        <v>2210399</v>
      </c>
      <c r="B1229" s="292" t="s">
        <v>1003</v>
      </c>
      <c r="C1229" s="290"/>
    </row>
    <row r="1230" s="171" customFormat="1" spans="1:4">
      <c r="A1230" s="288">
        <v>222</v>
      </c>
      <c r="B1230" s="289" t="s">
        <v>1004</v>
      </c>
      <c r="C1230" s="290">
        <f>C1231+C1249+C1255+C1261</f>
        <v>0</v>
      </c>
      <c r="D1230" s="221">
        <v>1</v>
      </c>
    </row>
    <row r="1231" spans="1:4">
      <c r="A1231" s="288">
        <v>22201</v>
      </c>
      <c r="B1231" s="291" t="s">
        <v>1005</v>
      </c>
      <c r="C1231" s="290">
        <v>0</v>
      </c>
      <c r="D1231" s="221">
        <v>2</v>
      </c>
    </row>
    <row r="1232" s="171" customFormat="1" spans="1:3">
      <c r="A1232" s="288">
        <v>2220101</v>
      </c>
      <c r="B1232" s="292" t="s">
        <v>63</v>
      </c>
      <c r="C1232" s="290"/>
    </row>
    <row r="1233" s="171" customFormat="1" spans="1:3">
      <c r="A1233" s="288">
        <v>2220102</v>
      </c>
      <c r="B1233" s="292" t="s">
        <v>64</v>
      </c>
      <c r="C1233" s="290"/>
    </row>
    <row r="1234" s="171" customFormat="1" spans="1:3">
      <c r="A1234" s="288">
        <v>2220103</v>
      </c>
      <c r="B1234" s="292" t="s">
        <v>65</v>
      </c>
      <c r="C1234" s="290"/>
    </row>
    <row r="1235" s="171" customFormat="1" spans="1:3">
      <c r="A1235" s="288">
        <v>2220104</v>
      </c>
      <c r="B1235" s="292" t="s">
        <v>1006</v>
      </c>
      <c r="C1235" s="290"/>
    </row>
    <row r="1236" s="171" customFormat="1" spans="1:3">
      <c r="A1236" s="288">
        <v>2220105</v>
      </c>
      <c r="B1236" s="292" t="s">
        <v>1007</v>
      </c>
      <c r="C1236" s="290"/>
    </row>
    <row r="1237" s="171" customFormat="1" spans="1:3">
      <c r="A1237" s="288">
        <v>2220106</v>
      </c>
      <c r="B1237" s="292" t="s">
        <v>1008</v>
      </c>
      <c r="C1237" s="290"/>
    </row>
    <row r="1238" s="171" customFormat="1" spans="1:3">
      <c r="A1238" s="288">
        <v>2220107</v>
      </c>
      <c r="B1238" s="292" t="s">
        <v>1009</v>
      </c>
      <c r="C1238" s="290"/>
    </row>
    <row r="1239" s="171" customFormat="1" spans="1:3">
      <c r="A1239" s="288">
        <v>2220112</v>
      </c>
      <c r="B1239" s="292" t="s">
        <v>1010</v>
      </c>
      <c r="C1239" s="290"/>
    </row>
    <row r="1240" s="171" customFormat="1" spans="1:3">
      <c r="A1240" s="288">
        <v>2220113</v>
      </c>
      <c r="B1240" s="292" t="s">
        <v>1011</v>
      </c>
      <c r="C1240" s="290"/>
    </row>
    <row r="1241" s="171" customFormat="1" spans="1:3">
      <c r="A1241" s="288">
        <v>2220114</v>
      </c>
      <c r="B1241" s="292" t="s">
        <v>1012</v>
      </c>
      <c r="C1241" s="290"/>
    </row>
    <row r="1242" s="171" customFormat="1" spans="1:3">
      <c r="A1242" s="288">
        <v>2220115</v>
      </c>
      <c r="B1242" s="292" t="s">
        <v>1013</v>
      </c>
      <c r="C1242" s="290"/>
    </row>
    <row r="1243" s="171" customFormat="1" spans="1:3">
      <c r="A1243" s="288">
        <v>2220118</v>
      </c>
      <c r="B1243" s="292" t="s">
        <v>1014</v>
      </c>
      <c r="C1243" s="290"/>
    </row>
    <row r="1244" s="171" customFormat="1" spans="1:3">
      <c r="A1244" s="288">
        <v>2220119</v>
      </c>
      <c r="B1244" s="292" t="s">
        <v>1015</v>
      </c>
      <c r="C1244" s="290"/>
    </row>
    <row r="1245" s="171" customFormat="1" spans="1:3">
      <c r="A1245" s="288">
        <v>2220120</v>
      </c>
      <c r="B1245" s="292" t="s">
        <v>1016</v>
      </c>
      <c r="C1245" s="290"/>
    </row>
    <row r="1246" s="171" customFormat="1" spans="1:3">
      <c r="A1246" s="288">
        <v>2220121</v>
      </c>
      <c r="B1246" s="292" t="s">
        <v>1017</v>
      </c>
      <c r="C1246" s="290"/>
    </row>
    <row r="1247" s="171" customFormat="1" spans="1:3">
      <c r="A1247" s="288">
        <v>2220150</v>
      </c>
      <c r="B1247" s="292" t="s">
        <v>72</v>
      </c>
      <c r="C1247" s="290"/>
    </row>
    <row r="1248" s="171" customFormat="1" spans="1:3">
      <c r="A1248" s="288">
        <v>2220199</v>
      </c>
      <c r="B1248" s="292" t="s">
        <v>1018</v>
      </c>
      <c r="C1248" s="290"/>
    </row>
    <row r="1249" spans="1:4">
      <c r="A1249" s="288">
        <v>22203</v>
      </c>
      <c r="B1249" s="291" t="s">
        <v>1019</v>
      </c>
      <c r="C1249" s="290">
        <v>0</v>
      </c>
      <c r="D1249" s="221">
        <v>2</v>
      </c>
    </row>
    <row r="1250" s="171" customFormat="1" spans="1:3">
      <c r="A1250" s="288">
        <v>2220301</v>
      </c>
      <c r="B1250" s="292" t="s">
        <v>1020</v>
      </c>
      <c r="C1250" s="290"/>
    </row>
    <row r="1251" s="171" customFormat="1" spans="1:3">
      <c r="A1251" s="288">
        <v>2220303</v>
      </c>
      <c r="B1251" s="292" t="s">
        <v>1021</v>
      </c>
      <c r="C1251" s="290"/>
    </row>
    <row r="1252" s="171" customFormat="1" spans="1:3">
      <c r="A1252" s="288">
        <v>2220304</v>
      </c>
      <c r="B1252" s="292" t="s">
        <v>1022</v>
      </c>
      <c r="C1252" s="290"/>
    </row>
    <row r="1253" s="171" customFormat="1" spans="1:3">
      <c r="A1253" s="288">
        <v>2220305</v>
      </c>
      <c r="B1253" s="292" t="s">
        <v>1023</v>
      </c>
      <c r="C1253" s="290"/>
    </row>
    <row r="1254" s="171" customFormat="1" spans="1:3">
      <c r="A1254" s="288">
        <v>2220399</v>
      </c>
      <c r="B1254" s="292" t="s">
        <v>1024</v>
      </c>
      <c r="C1254" s="290"/>
    </row>
    <row r="1255" spans="1:4">
      <c r="A1255" s="288">
        <v>22204</v>
      </c>
      <c r="B1255" s="291" t="s">
        <v>1025</v>
      </c>
      <c r="C1255" s="290">
        <f>SUM(C1256:C1260)</f>
        <v>0</v>
      </c>
      <c r="D1255" s="221">
        <v>2</v>
      </c>
    </row>
    <row r="1256" s="171" customFormat="1" spans="1:3">
      <c r="A1256" s="288">
        <v>2220401</v>
      </c>
      <c r="B1256" s="292" t="s">
        <v>1026</v>
      </c>
      <c r="C1256" s="290"/>
    </row>
    <row r="1257" s="171" customFormat="1" spans="1:3">
      <c r="A1257" s="288">
        <v>2220402</v>
      </c>
      <c r="B1257" s="292" t="s">
        <v>1027</v>
      </c>
      <c r="C1257" s="290"/>
    </row>
    <row r="1258" s="171" customFormat="1" spans="1:3">
      <c r="A1258" s="288">
        <v>2220403</v>
      </c>
      <c r="B1258" s="292" t="s">
        <v>1028</v>
      </c>
      <c r="C1258" s="290"/>
    </row>
    <row r="1259" s="171" customFormat="1" spans="1:3">
      <c r="A1259" s="288">
        <v>2220404</v>
      </c>
      <c r="B1259" s="292" t="s">
        <v>1029</v>
      </c>
      <c r="C1259" s="290"/>
    </row>
    <row r="1260" s="171" customFormat="1" spans="1:3">
      <c r="A1260" s="288">
        <v>2220499</v>
      </c>
      <c r="B1260" s="292" t="s">
        <v>1030</v>
      </c>
      <c r="C1260" s="290"/>
    </row>
    <row r="1261" spans="1:4">
      <c r="A1261" s="288">
        <v>22205</v>
      </c>
      <c r="B1261" s="291" t="s">
        <v>1031</v>
      </c>
      <c r="C1261" s="290">
        <v>0</v>
      </c>
      <c r="D1261" s="221">
        <v>2</v>
      </c>
    </row>
    <row r="1262" s="171" customFormat="1" spans="1:3">
      <c r="A1262" s="288">
        <v>2220501</v>
      </c>
      <c r="B1262" s="292" t="s">
        <v>1032</v>
      </c>
      <c r="C1262" s="290"/>
    </row>
    <row r="1263" s="171" customFormat="1" spans="1:3">
      <c r="A1263" s="288">
        <v>2220502</v>
      </c>
      <c r="B1263" s="292" t="s">
        <v>1033</v>
      </c>
      <c r="C1263" s="290"/>
    </row>
    <row r="1264" s="171" customFormat="1" spans="1:3">
      <c r="A1264" s="288">
        <v>2220503</v>
      </c>
      <c r="B1264" s="292" t="s">
        <v>1034</v>
      </c>
      <c r="C1264" s="290"/>
    </row>
    <row r="1265" s="171" customFormat="1" spans="1:3">
      <c r="A1265" s="288">
        <v>2220504</v>
      </c>
      <c r="B1265" s="292" t="s">
        <v>1035</v>
      </c>
      <c r="C1265" s="290"/>
    </row>
    <row r="1266" s="171" customFormat="1" spans="1:3">
      <c r="A1266" s="288">
        <v>2220505</v>
      </c>
      <c r="B1266" s="292" t="s">
        <v>1036</v>
      </c>
      <c r="C1266" s="290"/>
    </row>
    <row r="1267" s="171" customFormat="1" spans="1:3">
      <c r="A1267" s="288">
        <v>2220506</v>
      </c>
      <c r="B1267" s="292" t="s">
        <v>1037</v>
      </c>
      <c r="C1267" s="290"/>
    </row>
    <row r="1268" s="171" customFormat="1" spans="1:3">
      <c r="A1268" s="288">
        <v>2220507</v>
      </c>
      <c r="B1268" s="292" t="s">
        <v>1038</v>
      </c>
      <c r="C1268" s="290"/>
    </row>
    <row r="1269" s="171" customFormat="1" spans="1:3">
      <c r="A1269" s="288">
        <v>2220508</v>
      </c>
      <c r="B1269" s="292" t="s">
        <v>1039</v>
      </c>
      <c r="C1269" s="290"/>
    </row>
    <row r="1270" s="171" customFormat="1" spans="1:3">
      <c r="A1270" s="288">
        <v>2220509</v>
      </c>
      <c r="B1270" s="292" t="s">
        <v>1040</v>
      </c>
      <c r="C1270" s="290"/>
    </row>
    <row r="1271" s="171" customFormat="1" spans="1:3">
      <c r="A1271" s="288">
        <v>2220510</v>
      </c>
      <c r="B1271" s="292" t="s">
        <v>1041</v>
      </c>
      <c r="C1271" s="290"/>
    </row>
    <row r="1272" s="171" customFormat="1" spans="1:3">
      <c r="A1272" s="288">
        <v>2220511</v>
      </c>
      <c r="B1272" s="292" t="s">
        <v>1042</v>
      </c>
      <c r="C1272" s="290"/>
    </row>
    <row r="1273" s="171" customFormat="1" spans="1:3">
      <c r="A1273" s="288">
        <v>2220599</v>
      </c>
      <c r="B1273" s="292" t="s">
        <v>1043</v>
      </c>
      <c r="C1273" s="290"/>
    </row>
    <row r="1274" s="171" customFormat="1" spans="1:4">
      <c r="A1274" s="288">
        <v>224</v>
      </c>
      <c r="B1274" s="289" t="s">
        <v>1044</v>
      </c>
      <c r="C1274" s="290">
        <f>C1275+C1287+C1293+C1299+C1307+C1320+C1324+C1328</f>
        <v>615.1061</v>
      </c>
      <c r="D1274" s="221">
        <v>1</v>
      </c>
    </row>
    <row r="1275" spans="1:4">
      <c r="A1275" s="288">
        <v>22401</v>
      </c>
      <c r="B1275" s="291" t="s">
        <v>1045</v>
      </c>
      <c r="C1275" s="290">
        <f>SUM(C1276:C1286)</f>
        <v>524.2849</v>
      </c>
      <c r="D1275" s="221">
        <v>2</v>
      </c>
    </row>
    <row r="1276" s="171" customFormat="1" spans="1:3">
      <c r="A1276" s="288">
        <v>2240101</v>
      </c>
      <c r="B1276" s="292" t="s">
        <v>63</v>
      </c>
      <c r="C1276" s="290">
        <v>524.2849</v>
      </c>
    </row>
    <row r="1277" s="171" customFormat="1" spans="1:3">
      <c r="A1277" s="288">
        <v>2240102</v>
      </c>
      <c r="B1277" s="292" t="s">
        <v>64</v>
      </c>
      <c r="C1277" s="290"/>
    </row>
    <row r="1278" s="171" customFormat="1" spans="1:3">
      <c r="A1278" s="288">
        <v>2240103</v>
      </c>
      <c r="B1278" s="292" t="s">
        <v>65</v>
      </c>
      <c r="C1278" s="290"/>
    </row>
    <row r="1279" s="171" customFormat="1" spans="1:3">
      <c r="A1279" s="288">
        <v>2240104</v>
      </c>
      <c r="B1279" s="292" t="s">
        <v>1046</v>
      </c>
      <c r="C1279" s="290"/>
    </row>
    <row r="1280" s="171" customFormat="1" spans="1:3">
      <c r="A1280" s="288">
        <v>2240105</v>
      </c>
      <c r="B1280" s="292" t="s">
        <v>1047</v>
      </c>
      <c r="C1280" s="290"/>
    </row>
    <row r="1281" s="171" customFormat="1" spans="1:3">
      <c r="A1281" s="288">
        <v>2240106</v>
      </c>
      <c r="B1281" s="292" t="s">
        <v>1048</v>
      </c>
      <c r="C1281" s="290"/>
    </row>
    <row r="1282" s="171" customFormat="1" spans="1:3">
      <c r="A1282" s="288">
        <v>2240107</v>
      </c>
      <c r="B1282" s="292" t="s">
        <v>1049</v>
      </c>
      <c r="C1282" s="290"/>
    </row>
    <row r="1283" s="171" customFormat="1" spans="1:3">
      <c r="A1283" s="288">
        <v>2240108</v>
      </c>
      <c r="B1283" s="292" t="s">
        <v>1050</v>
      </c>
      <c r="C1283" s="290"/>
    </row>
    <row r="1284" s="171" customFormat="1" spans="1:3">
      <c r="A1284" s="288">
        <v>2240109</v>
      </c>
      <c r="B1284" s="292" t="s">
        <v>1051</v>
      </c>
      <c r="C1284" s="290"/>
    </row>
    <row r="1285" s="171" customFormat="1" spans="1:3">
      <c r="A1285" s="288">
        <v>2240150</v>
      </c>
      <c r="B1285" s="292" t="s">
        <v>72</v>
      </c>
      <c r="C1285" s="290"/>
    </row>
    <row r="1286" s="171" customFormat="1" spans="1:3">
      <c r="A1286" s="288">
        <v>2240199</v>
      </c>
      <c r="B1286" s="292" t="s">
        <v>1052</v>
      </c>
      <c r="C1286" s="290"/>
    </row>
    <row r="1287" spans="1:4">
      <c r="A1287" s="288">
        <v>22402</v>
      </c>
      <c r="B1287" s="291" t="s">
        <v>1053</v>
      </c>
      <c r="C1287" s="290">
        <f>SUM(C1288:C1292)</f>
        <v>90.8212</v>
      </c>
      <c r="D1287" s="221">
        <v>2</v>
      </c>
    </row>
    <row r="1288" s="171" customFormat="1" spans="1:3">
      <c r="A1288" s="288">
        <v>2240201</v>
      </c>
      <c r="B1288" s="292" t="s">
        <v>63</v>
      </c>
      <c r="C1288" s="290"/>
    </row>
    <row r="1289" s="171" customFormat="1" spans="1:3">
      <c r="A1289" s="288">
        <v>2240202</v>
      </c>
      <c r="B1289" s="292" t="s">
        <v>64</v>
      </c>
      <c r="C1289" s="290"/>
    </row>
    <row r="1290" s="171" customFormat="1" spans="1:3">
      <c r="A1290" s="288">
        <v>2240203</v>
      </c>
      <c r="B1290" s="292" t="s">
        <v>65</v>
      </c>
      <c r="C1290" s="290"/>
    </row>
    <row r="1291" s="171" customFormat="1" spans="1:3">
      <c r="A1291" s="288">
        <v>2240204</v>
      </c>
      <c r="B1291" s="292" t="s">
        <v>1054</v>
      </c>
      <c r="C1291" s="290">
        <v>90.8212</v>
      </c>
    </row>
    <row r="1292" s="171" customFormat="1" spans="1:3">
      <c r="A1292" s="288">
        <v>2240299</v>
      </c>
      <c r="B1292" s="292" t="s">
        <v>1055</v>
      </c>
      <c r="C1292" s="290"/>
    </row>
    <row r="1293" spans="1:4">
      <c r="A1293" s="288">
        <v>22403</v>
      </c>
      <c r="B1293" s="291" t="s">
        <v>1056</v>
      </c>
      <c r="C1293" s="290">
        <f>SUM(C1294:C1298)</f>
        <v>0</v>
      </c>
      <c r="D1293" s="221">
        <v>2</v>
      </c>
    </row>
    <row r="1294" s="171" customFormat="1" spans="1:3">
      <c r="A1294" s="288">
        <v>2240301</v>
      </c>
      <c r="B1294" s="292" t="s">
        <v>63</v>
      </c>
      <c r="C1294" s="290"/>
    </row>
    <row r="1295" s="171" customFormat="1" spans="1:3">
      <c r="A1295" s="288">
        <v>2240302</v>
      </c>
      <c r="B1295" s="292" t="s">
        <v>64</v>
      </c>
      <c r="C1295" s="290"/>
    </row>
    <row r="1296" s="171" customFormat="1" spans="1:3">
      <c r="A1296" s="288">
        <v>2240303</v>
      </c>
      <c r="B1296" s="292" t="s">
        <v>65</v>
      </c>
      <c r="C1296" s="290"/>
    </row>
    <row r="1297" s="171" customFormat="1" spans="1:3">
      <c r="A1297" s="288">
        <v>2240304</v>
      </c>
      <c r="B1297" s="292" t="s">
        <v>1057</v>
      </c>
      <c r="C1297" s="290"/>
    </row>
    <row r="1298" s="171" customFormat="1" spans="1:3">
      <c r="A1298" s="288">
        <v>2240399</v>
      </c>
      <c r="B1298" s="292" t="s">
        <v>1058</v>
      </c>
      <c r="C1298" s="290"/>
    </row>
    <row r="1299" spans="1:4">
      <c r="A1299" s="288">
        <v>22404</v>
      </c>
      <c r="B1299" s="291" t="s">
        <v>1059</v>
      </c>
      <c r="C1299" s="290">
        <v>0</v>
      </c>
      <c r="D1299" s="221">
        <v>2</v>
      </c>
    </row>
    <row r="1300" s="171" customFormat="1" spans="1:3">
      <c r="A1300" s="288">
        <v>2240401</v>
      </c>
      <c r="B1300" s="292" t="s">
        <v>63</v>
      </c>
      <c r="C1300" s="290"/>
    </row>
    <row r="1301" s="171" customFormat="1" spans="1:3">
      <c r="A1301" s="288">
        <v>2240402</v>
      </c>
      <c r="B1301" s="292" t="s">
        <v>64</v>
      </c>
      <c r="C1301" s="290"/>
    </row>
    <row r="1302" s="171" customFormat="1" spans="1:3">
      <c r="A1302" s="288">
        <v>2240403</v>
      </c>
      <c r="B1302" s="292" t="s">
        <v>65</v>
      </c>
      <c r="C1302" s="290"/>
    </row>
    <row r="1303" s="171" customFormat="1" spans="1:3">
      <c r="A1303" s="288">
        <v>2240404</v>
      </c>
      <c r="B1303" s="292" t="s">
        <v>1060</v>
      </c>
      <c r="C1303" s="290"/>
    </row>
    <row r="1304" s="171" customFormat="1" spans="1:3">
      <c r="A1304" s="288">
        <v>2240405</v>
      </c>
      <c r="B1304" s="292" t="s">
        <v>1061</v>
      </c>
      <c r="C1304" s="290"/>
    </row>
    <row r="1305" s="171" customFormat="1" spans="1:3">
      <c r="A1305" s="288">
        <v>2240450</v>
      </c>
      <c r="B1305" s="292" t="s">
        <v>72</v>
      </c>
      <c r="C1305" s="290"/>
    </row>
    <row r="1306" s="171" customFormat="1" spans="1:3">
      <c r="A1306" s="288">
        <v>2240499</v>
      </c>
      <c r="B1306" s="292" t="s">
        <v>1062</v>
      </c>
      <c r="C1306" s="290"/>
    </row>
    <row r="1307" spans="1:4">
      <c r="A1307" s="288">
        <v>22405</v>
      </c>
      <c r="B1307" s="291" t="s">
        <v>1063</v>
      </c>
      <c r="C1307" s="290">
        <v>0</v>
      </c>
      <c r="D1307" s="221">
        <v>2</v>
      </c>
    </row>
    <row r="1308" s="171" customFormat="1" spans="1:3">
      <c r="A1308" s="288">
        <v>2240501</v>
      </c>
      <c r="B1308" s="292" t="s">
        <v>63</v>
      </c>
      <c r="C1308" s="290"/>
    </row>
    <row r="1309" s="171" customFormat="1" spans="1:3">
      <c r="A1309" s="288">
        <v>2240502</v>
      </c>
      <c r="B1309" s="292" t="s">
        <v>64</v>
      </c>
      <c r="C1309" s="290"/>
    </row>
    <row r="1310" s="171" customFormat="1" spans="1:3">
      <c r="A1310" s="288">
        <v>2240503</v>
      </c>
      <c r="B1310" s="292" t="s">
        <v>65</v>
      </c>
      <c r="C1310" s="290"/>
    </row>
    <row r="1311" s="171" customFormat="1" spans="1:3">
      <c r="A1311" s="288">
        <v>2240504</v>
      </c>
      <c r="B1311" s="292" t="s">
        <v>1064</v>
      </c>
      <c r="C1311" s="290"/>
    </row>
    <row r="1312" s="171" customFormat="1" spans="1:3">
      <c r="A1312" s="288">
        <v>2240505</v>
      </c>
      <c r="B1312" s="292" t="s">
        <v>1065</v>
      </c>
      <c r="C1312" s="290"/>
    </row>
    <row r="1313" s="171" customFormat="1" spans="1:3">
      <c r="A1313" s="288">
        <v>2240506</v>
      </c>
      <c r="B1313" s="292" t="s">
        <v>1066</v>
      </c>
      <c r="C1313" s="290"/>
    </row>
    <row r="1314" s="171" customFormat="1" spans="1:3">
      <c r="A1314" s="288">
        <v>2240507</v>
      </c>
      <c r="B1314" s="292" t="s">
        <v>1067</v>
      </c>
      <c r="C1314" s="290"/>
    </row>
    <row r="1315" s="171" customFormat="1" spans="1:3">
      <c r="A1315" s="288">
        <v>2240508</v>
      </c>
      <c r="B1315" s="292" t="s">
        <v>1068</v>
      </c>
      <c r="C1315" s="290"/>
    </row>
    <row r="1316" s="171" customFormat="1" spans="1:3">
      <c r="A1316" s="288">
        <v>2240509</v>
      </c>
      <c r="B1316" s="292" t="s">
        <v>1069</v>
      </c>
      <c r="C1316" s="290"/>
    </row>
    <row r="1317" s="171" customFormat="1" spans="1:3">
      <c r="A1317" s="288">
        <v>2240510</v>
      </c>
      <c r="B1317" s="292" t="s">
        <v>1070</v>
      </c>
      <c r="C1317" s="290"/>
    </row>
    <row r="1318" s="171" customFormat="1" spans="1:3">
      <c r="A1318" s="288">
        <v>2240550</v>
      </c>
      <c r="B1318" s="292" t="s">
        <v>1071</v>
      </c>
      <c r="C1318" s="290"/>
    </row>
    <row r="1319" s="171" customFormat="1" spans="1:3">
      <c r="A1319" s="288">
        <v>2240599</v>
      </c>
      <c r="B1319" s="292" t="s">
        <v>1072</v>
      </c>
      <c r="C1319" s="290"/>
    </row>
    <row r="1320" spans="1:4">
      <c r="A1320" s="288">
        <v>22406</v>
      </c>
      <c r="B1320" s="291" t="s">
        <v>1073</v>
      </c>
      <c r="C1320" s="290">
        <f>SUM(C1321:C1323)</f>
        <v>0</v>
      </c>
      <c r="D1320" s="221">
        <v>2</v>
      </c>
    </row>
    <row r="1321" s="171" customFormat="1" spans="1:3">
      <c r="A1321" s="288">
        <v>2240601</v>
      </c>
      <c r="B1321" s="292" t="s">
        <v>1074</v>
      </c>
      <c r="C1321" s="290"/>
    </row>
    <row r="1322" s="171" customFormat="1" spans="1:3">
      <c r="A1322" s="288">
        <v>2240602</v>
      </c>
      <c r="B1322" s="292" t="s">
        <v>1075</v>
      </c>
      <c r="C1322" s="290"/>
    </row>
    <row r="1323" s="171" customFormat="1" spans="1:3">
      <c r="A1323" s="288">
        <v>2240699</v>
      </c>
      <c r="B1323" s="292" t="s">
        <v>1076</v>
      </c>
      <c r="C1323" s="290"/>
    </row>
    <row r="1324" spans="1:4">
      <c r="A1324" s="288">
        <v>22407</v>
      </c>
      <c r="B1324" s="291" t="s">
        <v>1077</v>
      </c>
      <c r="C1324" s="290">
        <f>SUM(C1325:C1327)</f>
        <v>0</v>
      </c>
      <c r="D1324" s="221">
        <v>2</v>
      </c>
    </row>
    <row r="1325" s="171" customFormat="1" spans="1:3">
      <c r="A1325" s="288">
        <v>2240703</v>
      </c>
      <c r="B1325" s="292" t="s">
        <v>1078</v>
      </c>
      <c r="C1325" s="290"/>
    </row>
    <row r="1326" s="171" customFormat="1" spans="1:3">
      <c r="A1326" s="288">
        <v>2240704</v>
      </c>
      <c r="B1326" s="292" t="s">
        <v>1079</v>
      </c>
      <c r="C1326" s="290"/>
    </row>
    <row r="1327" s="171" customFormat="1" ht="24" spans="1:3">
      <c r="A1327" s="288">
        <v>2240799</v>
      </c>
      <c r="B1327" s="292" t="s">
        <v>1080</v>
      </c>
      <c r="C1327" s="290"/>
    </row>
    <row r="1328" spans="1:4">
      <c r="A1328" s="288">
        <v>22499</v>
      </c>
      <c r="B1328" s="291" t="s">
        <v>1081</v>
      </c>
      <c r="C1328" s="290">
        <f>C1329</f>
        <v>0</v>
      </c>
      <c r="D1328" s="221">
        <v>2</v>
      </c>
    </row>
    <row r="1329" s="171" customFormat="1" spans="1:3">
      <c r="A1329" s="288">
        <v>2249999</v>
      </c>
      <c r="B1329" s="292" t="s">
        <v>1082</v>
      </c>
      <c r="C1329" s="290"/>
    </row>
    <row r="1330" s="171" customFormat="1" spans="1:4">
      <c r="A1330" s="288">
        <v>227</v>
      </c>
      <c r="B1330" s="289" t="s">
        <v>1083</v>
      </c>
      <c r="C1330" s="290"/>
      <c r="D1330" s="221">
        <v>1</v>
      </c>
    </row>
    <row r="1331" s="171" customFormat="1" spans="1:4">
      <c r="A1331" s="288">
        <v>229</v>
      </c>
      <c r="B1331" s="289" t="s">
        <v>1084</v>
      </c>
      <c r="C1331" s="290"/>
      <c r="D1331" s="221">
        <v>1</v>
      </c>
    </row>
    <row r="1332" s="171" customFormat="1" spans="1:3">
      <c r="A1332" s="288">
        <v>2290201</v>
      </c>
      <c r="B1332" s="292" t="s">
        <v>1085</v>
      </c>
      <c r="C1332" s="290"/>
    </row>
    <row r="1333" spans="1:4">
      <c r="A1333" s="288">
        <v>22999</v>
      </c>
      <c r="B1333" s="291" t="s">
        <v>942</v>
      </c>
      <c r="C1333" s="290">
        <v>0</v>
      </c>
      <c r="D1333" s="221">
        <v>2</v>
      </c>
    </row>
    <row r="1334" s="171" customFormat="1" spans="1:3">
      <c r="A1334" s="288">
        <v>2299999</v>
      </c>
      <c r="B1334" s="292" t="s">
        <v>222</v>
      </c>
      <c r="C1334" s="290"/>
    </row>
    <row r="1335" s="171" customFormat="1" spans="1:4">
      <c r="A1335" s="288">
        <v>231</v>
      </c>
      <c r="B1335" s="289" t="s">
        <v>1086</v>
      </c>
      <c r="C1335" s="290">
        <v>0</v>
      </c>
      <c r="D1335" s="221">
        <v>1</v>
      </c>
    </row>
    <row r="1336" spans="1:4">
      <c r="A1336" s="288">
        <v>23103</v>
      </c>
      <c r="B1336" s="291" t="s">
        <v>1087</v>
      </c>
      <c r="C1336" s="290">
        <v>0</v>
      </c>
      <c r="D1336" s="221">
        <v>2</v>
      </c>
    </row>
    <row r="1337" s="171" customFormat="1" spans="1:3">
      <c r="A1337" s="288">
        <v>2310301</v>
      </c>
      <c r="B1337" s="292" t="s">
        <v>1088</v>
      </c>
      <c r="C1337" s="290"/>
    </row>
    <row r="1338" s="171" customFormat="1" spans="1:4">
      <c r="A1338" s="288">
        <v>232</v>
      </c>
      <c r="B1338" s="289" t="s">
        <v>1089</v>
      </c>
      <c r="C1338" s="290">
        <f>C1339+C1340+C1341</f>
        <v>0</v>
      </c>
      <c r="D1338" s="221">
        <v>1</v>
      </c>
    </row>
    <row r="1339" spans="1:4">
      <c r="A1339" s="288">
        <v>23201</v>
      </c>
      <c r="B1339" s="291" t="s">
        <v>1090</v>
      </c>
      <c r="C1339" s="290">
        <v>0</v>
      </c>
      <c r="D1339" s="221">
        <v>2</v>
      </c>
    </row>
    <row r="1340" spans="1:4">
      <c r="A1340" s="288">
        <v>23202</v>
      </c>
      <c r="B1340" s="291" t="s">
        <v>1091</v>
      </c>
      <c r="C1340" s="290">
        <v>0</v>
      </c>
      <c r="D1340" s="221">
        <v>2</v>
      </c>
    </row>
    <row r="1341" spans="1:4">
      <c r="A1341" s="288">
        <v>23203</v>
      </c>
      <c r="B1341" s="291" t="s">
        <v>1092</v>
      </c>
      <c r="C1341" s="290">
        <f>SUM(C1342:C1345)</f>
        <v>0</v>
      </c>
      <c r="D1341" s="221">
        <v>2</v>
      </c>
    </row>
    <row r="1342" s="171" customFormat="1" spans="1:3">
      <c r="A1342" s="288">
        <v>2320301</v>
      </c>
      <c r="B1342" s="292" t="s">
        <v>1093</v>
      </c>
      <c r="C1342" s="290"/>
    </row>
    <row r="1343" s="171" customFormat="1" ht="24" spans="1:3">
      <c r="A1343" s="288">
        <v>2320302</v>
      </c>
      <c r="B1343" s="292" t="s">
        <v>1094</v>
      </c>
      <c r="C1343" s="290"/>
    </row>
    <row r="1344" s="171" customFormat="1" ht="24" spans="1:3">
      <c r="A1344" s="288">
        <v>2320303</v>
      </c>
      <c r="B1344" s="292" t="s">
        <v>1095</v>
      </c>
      <c r="C1344" s="290"/>
    </row>
    <row r="1345" s="171" customFormat="1" spans="1:3">
      <c r="A1345" s="288">
        <v>2320399</v>
      </c>
      <c r="B1345" s="292" t="s">
        <v>1096</v>
      </c>
      <c r="C1345" s="290"/>
    </row>
    <row r="1346" s="171" customFormat="1" spans="1:4">
      <c r="A1346" s="288">
        <v>233</v>
      </c>
      <c r="B1346" s="289" t="s">
        <v>1097</v>
      </c>
      <c r="C1346" s="290">
        <f>C1347+C1348+C1349</f>
        <v>0</v>
      </c>
      <c r="D1346" s="221">
        <v>1</v>
      </c>
    </row>
    <row r="1347" spans="1:4">
      <c r="A1347" s="288">
        <v>23301</v>
      </c>
      <c r="B1347" s="291" t="s">
        <v>1098</v>
      </c>
      <c r="C1347" s="290">
        <v>0</v>
      </c>
      <c r="D1347" s="221">
        <v>2</v>
      </c>
    </row>
    <row r="1348" spans="1:4">
      <c r="A1348" s="288">
        <v>23302</v>
      </c>
      <c r="B1348" s="291" t="s">
        <v>1099</v>
      </c>
      <c r="C1348" s="290">
        <v>0</v>
      </c>
      <c r="D1348" s="221">
        <v>2</v>
      </c>
    </row>
    <row r="1349" spans="1:4">
      <c r="A1349" s="296">
        <v>23303</v>
      </c>
      <c r="B1349" s="302" t="s">
        <v>1100</v>
      </c>
      <c r="C1349" s="290">
        <f>C1350</f>
        <v>0</v>
      </c>
      <c r="D1349" s="221">
        <v>2</v>
      </c>
    </row>
    <row r="1350" s="171" customFormat="1" spans="1:3">
      <c r="A1350" s="288">
        <v>2330301</v>
      </c>
      <c r="B1350" s="292" t="s">
        <v>1101</v>
      </c>
      <c r="C1350" s="290"/>
    </row>
    <row r="1351" spans="3:3">
      <c r="C1351" s="303"/>
    </row>
  </sheetData>
  <autoFilter ref="A4:D1350">
    <extLst/>
  </autoFilter>
  <mergeCells count="2">
    <mergeCell ref="A1:C1"/>
    <mergeCell ref="A4:B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B1" workbookViewId="0">
      <selection activeCell="C10" sqref="C10"/>
    </sheetView>
  </sheetViews>
  <sheetFormatPr defaultColWidth="8.88888888888889" defaultRowHeight="14.4" outlineLevelCol="2"/>
  <cols>
    <col min="1" max="1" width="14.5555555555556" hidden="1" customWidth="1"/>
    <col min="2" max="2" width="46" style="55" customWidth="1"/>
    <col min="3" max="3" width="33.8888888888889" style="271" customWidth="1"/>
  </cols>
  <sheetData>
    <row r="1" ht="24" spans="2:3">
      <c r="B1" s="272" t="s">
        <v>1103</v>
      </c>
      <c r="C1" s="273"/>
    </row>
    <row r="2" spans="3:3">
      <c r="C2" s="271" t="s">
        <v>57</v>
      </c>
    </row>
    <row r="3" s="211" customFormat="1" ht="17.4" spans="2:3">
      <c r="B3" s="274" t="s">
        <v>1104</v>
      </c>
      <c r="C3" s="275" t="s">
        <v>1105</v>
      </c>
    </row>
    <row r="4" s="270" customFormat="1" ht="15.6" spans="2:3">
      <c r="B4" s="240" t="s">
        <v>1106</v>
      </c>
      <c r="C4" s="276">
        <v>53788</v>
      </c>
    </row>
    <row r="5" ht="15.6" spans="1:3">
      <c r="A5" s="53">
        <v>110</v>
      </c>
      <c r="B5" s="240" t="s">
        <v>1107</v>
      </c>
      <c r="C5" s="276">
        <f>C6+C74+C78+C81+C86+C92+C93</f>
        <v>331736.83</v>
      </c>
    </row>
    <row r="6" ht="15.6" spans="2:3">
      <c r="B6" s="240" t="s">
        <v>1108</v>
      </c>
      <c r="C6" s="276">
        <f>C7+C14+C52</f>
        <v>270428.83</v>
      </c>
    </row>
    <row r="7" ht="15.6" spans="1:3">
      <c r="A7" t="s">
        <v>1109</v>
      </c>
      <c r="B7" s="240" t="s">
        <v>1110</v>
      </c>
      <c r="C7" s="276">
        <f>SUM(C8:C13)</f>
        <v>1551</v>
      </c>
    </row>
    <row r="8" ht="15.6" spans="1:3">
      <c r="A8" t="s">
        <v>1111</v>
      </c>
      <c r="B8" s="240" t="s">
        <v>1112</v>
      </c>
      <c r="C8" s="276">
        <v>333</v>
      </c>
    </row>
    <row r="9" ht="15.6" spans="1:3">
      <c r="A9" t="s">
        <v>1113</v>
      </c>
      <c r="B9" s="240" t="s">
        <v>1114</v>
      </c>
      <c r="C9" s="276">
        <v>75</v>
      </c>
    </row>
    <row r="10" ht="15.6" spans="1:3">
      <c r="A10" t="s">
        <v>1115</v>
      </c>
      <c r="B10" s="240" t="s">
        <v>1116</v>
      </c>
      <c r="C10" s="276">
        <v>1085</v>
      </c>
    </row>
    <row r="11" ht="15.6" spans="1:3">
      <c r="A11" t="s">
        <v>1117</v>
      </c>
      <c r="B11" s="240" t="s">
        <v>1118</v>
      </c>
      <c r="C11" s="276">
        <v>58</v>
      </c>
    </row>
    <row r="12" ht="15.6" spans="1:3">
      <c r="A12" t="s">
        <v>1119</v>
      </c>
      <c r="B12" s="240" t="s">
        <v>1120</v>
      </c>
      <c r="C12" s="276"/>
    </row>
    <row r="13" ht="15.6" spans="1:3">
      <c r="A13" t="s">
        <v>1121</v>
      </c>
      <c r="B13" s="240" t="s">
        <v>1122</v>
      </c>
      <c r="C13" s="276"/>
    </row>
    <row r="14" ht="15.6" spans="1:3">
      <c r="A14" t="s">
        <v>1123</v>
      </c>
      <c r="B14" s="240" t="s">
        <v>1124</v>
      </c>
      <c r="C14" s="276">
        <f>SUM(C15:C51)</f>
        <v>247784.83</v>
      </c>
    </row>
    <row r="15" ht="15.6" spans="1:3">
      <c r="A15" t="s">
        <v>1125</v>
      </c>
      <c r="B15" s="240" t="s">
        <v>1126</v>
      </c>
      <c r="C15" s="276"/>
    </row>
    <row r="16" ht="15.6" spans="1:3">
      <c r="A16" t="s">
        <v>1127</v>
      </c>
      <c r="B16" s="240" t="s">
        <v>1128</v>
      </c>
      <c r="C16" s="276">
        <v>59029</v>
      </c>
    </row>
    <row r="17" ht="15.6" spans="1:3">
      <c r="A17" t="s">
        <v>1129</v>
      </c>
      <c r="B17" s="240" t="s">
        <v>1130</v>
      </c>
      <c r="C17" s="276">
        <v>28808</v>
      </c>
    </row>
    <row r="18" ht="15.6" spans="1:3">
      <c r="A18" t="s">
        <v>1131</v>
      </c>
      <c r="B18" s="240" t="s">
        <v>1132</v>
      </c>
      <c r="C18" s="276">
        <v>3550.17</v>
      </c>
    </row>
    <row r="19" ht="15.6" spans="1:3">
      <c r="A19" t="s">
        <v>1133</v>
      </c>
      <c r="B19" s="240" t="s">
        <v>1134</v>
      </c>
      <c r="C19" s="276"/>
    </row>
    <row r="20" ht="15.6" spans="1:3">
      <c r="A20" t="s">
        <v>1135</v>
      </c>
      <c r="B20" s="240" t="s">
        <v>1136</v>
      </c>
      <c r="C20" s="276"/>
    </row>
    <row r="21" ht="15.6" spans="1:3">
      <c r="A21" t="s">
        <v>1137</v>
      </c>
      <c r="B21" s="240" t="s">
        <v>1138</v>
      </c>
      <c r="C21" s="276"/>
    </row>
    <row r="22" ht="15.6" spans="1:3">
      <c r="A22" t="s">
        <v>1139</v>
      </c>
      <c r="B22" s="240" t="s">
        <v>1140</v>
      </c>
      <c r="C22" s="276">
        <v>18268</v>
      </c>
    </row>
    <row r="23" ht="15.6" spans="1:3">
      <c r="A23" t="s">
        <v>1141</v>
      </c>
      <c r="B23" s="240" t="s">
        <v>1142</v>
      </c>
      <c r="C23" s="276">
        <v>20011.66</v>
      </c>
    </row>
    <row r="24" ht="15.6" spans="1:3">
      <c r="A24" t="s">
        <v>1143</v>
      </c>
      <c r="B24" s="240" t="s">
        <v>1144</v>
      </c>
      <c r="C24" s="276">
        <v>901</v>
      </c>
    </row>
    <row r="25" ht="15.6" spans="1:3">
      <c r="A25" t="s">
        <v>1145</v>
      </c>
      <c r="B25" s="240" t="s">
        <v>1146</v>
      </c>
      <c r="C25" s="276">
        <v>10581</v>
      </c>
    </row>
    <row r="26" ht="15.6" spans="1:3">
      <c r="A26" t="s">
        <v>1147</v>
      </c>
      <c r="B26" s="240" t="s">
        <v>1148</v>
      </c>
      <c r="C26" s="276"/>
    </row>
    <row r="27" ht="31.2" spans="1:3">
      <c r="A27" t="s">
        <v>1149</v>
      </c>
      <c r="B27" s="240" t="s">
        <v>1150</v>
      </c>
      <c r="C27" s="276">
        <v>30052</v>
      </c>
    </row>
    <row r="28" ht="15.6" hidden="1" spans="2:3">
      <c r="B28" s="240" t="s">
        <v>1151</v>
      </c>
      <c r="C28" s="276"/>
    </row>
    <row r="29" ht="15.6" hidden="1" spans="2:3">
      <c r="B29" s="240" t="s">
        <v>1152</v>
      </c>
      <c r="C29" s="276"/>
    </row>
    <row r="30" ht="31.2" spans="1:3">
      <c r="A30" t="s">
        <v>1153</v>
      </c>
      <c r="B30" s="240" t="s">
        <v>1154</v>
      </c>
      <c r="C30" s="276"/>
    </row>
    <row r="31" ht="15.6" spans="1:3">
      <c r="A31" t="s">
        <v>1155</v>
      </c>
      <c r="B31" s="240" t="s">
        <v>1156</v>
      </c>
      <c r="C31" s="276"/>
    </row>
    <row r="32" ht="15.6" spans="1:3">
      <c r="A32" t="s">
        <v>1157</v>
      </c>
      <c r="B32" s="240" t="s">
        <v>1158</v>
      </c>
      <c r="C32" s="276"/>
    </row>
    <row r="33" ht="15.6" spans="1:3">
      <c r="A33" t="s">
        <v>1159</v>
      </c>
      <c r="B33" s="240" t="s">
        <v>1160</v>
      </c>
      <c r="C33" s="276">
        <v>1606</v>
      </c>
    </row>
    <row r="34" ht="15.6" spans="1:3">
      <c r="A34" t="s">
        <v>1161</v>
      </c>
      <c r="B34" s="240" t="s">
        <v>1162</v>
      </c>
      <c r="C34" s="276">
        <v>23164</v>
      </c>
    </row>
    <row r="35" ht="15.6" spans="1:3">
      <c r="A35" t="s">
        <v>1163</v>
      </c>
      <c r="B35" s="240" t="s">
        <v>1164</v>
      </c>
      <c r="C35" s="276"/>
    </row>
    <row r="36" ht="31.2" spans="1:3">
      <c r="A36" t="s">
        <v>1165</v>
      </c>
      <c r="B36" s="240" t="s">
        <v>1166</v>
      </c>
      <c r="C36" s="276">
        <v>423</v>
      </c>
    </row>
    <row r="37" ht="31.2" spans="1:3">
      <c r="A37" t="s">
        <v>1167</v>
      </c>
      <c r="B37" s="240" t="s">
        <v>1168</v>
      </c>
      <c r="C37" s="276">
        <v>20380</v>
      </c>
    </row>
    <row r="38" ht="15.6" spans="1:3">
      <c r="A38" t="s">
        <v>1169</v>
      </c>
      <c r="B38" s="240" t="s">
        <v>1170</v>
      </c>
      <c r="C38" s="276">
        <v>4709</v>
      </c>
    </row>
    <row r="39" ht="15.6" spans="1:3">
      <c r="A39" t="s">
        <v>1171</v>
      </c>
      <c r="B39" s="240" t="s">
        <v>1172</v>
      </c>
      <c r="C39" s="276">
        <v>3130</v>
      </c>
    </row>
    <row r="40" ht="15.6" spans="1:3">
      <c r="A40" t="s">
        <v>1173</v>
      </c>
      <c r="B40" s="240" t="s">
        <v>1174</v>
      </c>
      <c r="C40" s="276"/>
    </row>
    <row r="41" ht="15.6" spans="1:3">
      <c r="A41" t="s">
        <v>1175</v>
      </c>
      <c r="B41" s="240" t="s">
        <v>1176</v>
      </c>
      <c r="C41" s="276">
        <v>22590</v>
      </c>
    </row>
    <row r="42" ht="15.6" spans="1:3">
      <c r="A42" t="s">
        <v>1177</v>
      </c>
      <c r="B42" s="240" t="s">
        <v>1178</v>
      </c>
      <c r="C42" s="276"/>
    </row>
    <row r="43" ht="31.2" spans="1:3">
      <c r="A43" t="s">
        <v>1179</v>
      </c>
      <c r="B43" s="240" t="s">
        <v>1180</v>
      </c>
      <c r="C43" s="276"/>
    </row>
    <row r="44" ht="31.2" spans="1:3">
      <c r="A44" t="s">
        <v>1181</v>
      </c>
      <c r="B44" s="240" t="s">
        <v>1182</v>
      </c>
      <c r="C44" s="276"/>
    </row>
    <row r="45" ht="15.6" spans="1:3">
      <c r="A45" t="s">
        <v>1183</v>
      </c>
      <c r="B45" s="240" t="s">
        <v>1184</v>
      </c>
      <c r="C45" s="276"/>
    </row>
    <row r="46" ht="31.2" spans="1:3">
      <c r="A46" t="s">
        <v>1185</v>
      </c>
      <c r="B46" s="240" t="s">
        <v>1186</v>
      </c>
      <c r="C46" s="276"/>
    </row>
    <row r="47" ht="15.6" spans="1:3">
      <c r="A47" t="s">
        <v>1187</v>
      </c>
      <c r="B47" s="240" t="s">
        <v>1188</v>
      </c>
      <c r="C47" s="276">
        <v>284</v>
      </c>
    </row>
    <row r="48" ht="31.2" spans="1:3">
      <c r="A48" t="s">
        <v>1189</v>
      </c>
      <c r="B48" s="240" t="s">
        <v>1190</v>
      </c>
      <c r="C48" s="276"/>
    </row>
    <row r="49" ht="31.2" spans="1:3">
      <c r="A49" t="s">
        <v>1191</v>
      </c>
      <c r="B49" s="240" t="s">
        <v>1192</v>
      </c>
      <c r="C49" s="276">
        <v>231</v>
      </c>
    </row>
    <row r="50" ht="15.6" spans="1:3">
      <c r="A50" t="s">
        <v>1193</v>
      </c>
      <c r="B50" s="240" t="s">
        <v>1194</v>
      </c>
      <c r="C50" s="276"/>
    </row>
    <row r="51" ht="15.6" spans="1:3">
      <c r="A51" t="s">
        <v>1195</v>
      </c>
      <c r="B51" s="240" t="s">
        <v>1196</v>
      </c>
      <c r="C51" s="276">
        <v>67</v>
      </c>
    </row>
    <row r="52" ht="15.6" spans="1:3">
      <c r="A52" t="s">
        <v>1197</v>
      </c>
      <c r="B52" s="240" t="s">
        <v>1198</v>
      </c>
      <c r="C52" s="276">
        <f>SUM(C53:C73)</f>
        <v>21093</v>
      </c>
    </row>
    <row r="53" ht="15.6" spans="1:3">
      <c r="A53" t="s">
        <v>1199</v>
      </c>
      <c r="B53" s="240" t="s">
        <v>1200</v>
      </c>
      <c r="C53" s="276">
        <v>190</v>
      </c>
    </row>
    <row r="54" ht="15.6" spans="1:3">
      <c r="A54" t="s">
        <v>1201</v>
      </c>
      <c r="B54" s="240" t="s">
        <v>1202</v>
      </c>
      <c r="C54" s="276" t="s">
        <v>52</v>
      </c>
    </row>
    <row r="55" ht="15.6" spans="1:3">
      <c r="A55" t="s">
        <v>1203</v>
      </c>
      <c r="B55" s="240" t="s">
        <v>1204</v>
      </c>
      <c r="C55" s="276" t="s">
        <v>52</v>
      </c>
    </row>
    <row r="56" ht="15.6" spans="1:3">
      <c r="A56" t="s">
        <v>1205</v>
      </c>
      <c r="B56" s="240" t="s">
        <v>1206</v>
      </c>
      <c r="C56" s="276" t="s">
        <v>52</v>
      </c>
    </row>
    <row r="57" ht="15.6" spans="1:3">
      <c r="A57" t="s">
        <v>1207</v>
      </c>
      <c r="B57" s="240" t="s">
        <v>1208</v>
      </c>
      <c r="C57" s="276">
        <v>397</v>
      </c>
    </row>
    <row r="58" ht="15.6" spans="1:3">
      <c r="A58" t="s">
        <v>1209</v>
      </c>
      <c r="B58" s="240" t="s">
        <v>1210</v>
      </c>
      <c r="C58" s="276">
        <v>54</v>
      </c>
    </row>
    <row r="59" ht="15.6" spans="1:3">
      <c r="A59" t="s">
        <v>1211</v>
      </c>
      <c r="B59" s="240" t="s">
        <v>1212</v>
      </c>
      <c r="C59" s="276">
        <v>9</v>
      </c>
    </row>
    <row r="60" ht="15.6" spans="1:3">
      <c r="A60" t="s">
        <v>1213</v>
      </c>
      <c r="B60" s="240" t="s">
        <v>1214</v>
      </c>
      <c r="C60" s="276">
        <v>1167</v>
      </c>
    </row>
    <row r="61" ht="15.6" spans="1:3">
      <c r="A61" t="s">
        <v>1215</v>
      </c>
      <c r="B61" s="240" t="s">
        <v>1216</v>
      </c>
      <c r="C61" s="276">
        <v>469</v>
      </c>
    </row>
    <row r="62" ht="15.6" spans="1:3">
      <c r="A62" t="s">
        <v>1217</v>
      </c>
      <c r="B62" s="240" t="s">
        <v>1218</v>
      </c>
      <c r="C62" s="276">
        <v>800</v>
      </c>
    </row>
    <row r="63" ht="15.6" spans="1:3">
      <c r="A63" t="s">
        <v>1219</v>
      </c>
      <c r="B63" s="240" t="s">
        <v>1220</v>
      </c>
      <c r="C63" s="276">
        <v>3720</v>
      </c>
    </row>
    <row r="64" ht="15.6" spans="1:3">
      <c r="A64" t="s">
        <v>1221</v>
      </c>
      <c r="B64" s="240" t="s">
        <v>1222</v>
      </c>
      <c r="C64" s="276">
        <v>5313</v>
      </c>
    </row>
    <row r="65" ht="15.6" spans="1:3">
      <c r="A65" t="s">
        <v>1223</v>
      </c>
      <c r="B65" s="240" t="s">
        <v>1224</v>
      </c>
      <c r="C65" s="276" t="s">
        <v>52</v>
      </c>
    </row>
    <row r="66" ht="15.6" spans="1:3">
      <c r="A66" t="s">
        <v>1225</v>
      </c>
      <c r="B66" s="240" t="s">
        <v>1226</v>
      </c>
      <c r="C66" s="276">
        <v>144</v>
      </c>
    </row>
    <row r="67" ht="15.6" spans="1:3">
      <c r="A67" t="s">
        <v>1227</v>
      </c>
      <c r="B67" s="240" t="s">
        <v>1228</v>
      </c>
      <c r="C67" s="276">
        <v>15</v>
      </c>
    </row>
    <row r="68" ht="15.6" spans="1:3">
      <c r="A68" t="s">
        <v>1229</v>
      </c>
      <c r="B68" s="240" t="s">
        <v>1230</v>
      </c>
      <c r="C68" s="276" t="s">
        <v>52</v>
      </c>
    </row>
    <row r="69" ht="15.6" spans="1:3">
      <c r="A69" t="s">
        <v>1231</v>
      </c>
      <c r="B69" s="240" t="s">
        <v>1232</v>
      </c>
      <c r="C69" s="276" t="s">
        <v>52</v>
      </c>
    </row>
    <row r="70" ht="15.6" spans="1:3">
      <c r="A70" t="s">
        <v>1233</v>
      </c>
      <c r="B70" s="240" t="s">
        <v>1234</v>
      </c>
      <c r="C70" s="276" t="s">
        <v>52</v>
      </c>
    </row>
    <row r="71" ht="15.6" spans="1:3">
      <c r="A71" t="s">
        <v>1235</v>
      </c>
      <c r="B71" s="240" t="s">
        <v>1236</v>
      </c>
      <c r="C71" s="276" t="s">
        <v>52</v>
      </c>
    </row>
    <row r="72" ht="15.6" spans="1:3">
      <c r="A72" t="s">
        <v>1237</v>
      </c>
      <c r="B72" s="240" t="s">
        <v>1238</v>
      </c>
      <c r="C72" s="276">
        <v>8812</v>
      </c>
    </row>
    <row r="73" ht="15.6" spans="1:3">
      <c r="A73" t="s">
        <v>1239</v>
      </c>
      <c r="B73" s="240" t="s">
        <v>1240</v>
      </c>
      <c r="C73" s="276">
        <v>3</v>
      </c>
    </row>
    <row r="74" ht="15.6" spans="1:3">
      <c r="A74" t="s">
        <v>1241</v>
      </c>
      <c r="B74" s="240" t="s">
        <v>1242</v>
      </c>
      <c r="C74" s="276">
        <f>SUM(C75:C76)</f>
        <v>0</v>
      </c>
    </row>
    <row r="75" ht="15.6" spans="1:3">
      <c r="A75" t="s">
        <v>1243</v>
      </c>
      <c r="B75" s="240" t="s">
        <v>1244</v>
      </c>
      <c r="C75" s="276"/>
    </row>
    <row r="76" ht="15.6" spans="1:3">
      <c r="A76" t="s">
        <v>1245</v>
      </c>
      <c r="B76" s="240" t="s">
        <v>1246</v>
      </c>
      <c r="C76" s="276"/>
    </row>
    <row r="77" ht="15.6" hidden="1" spans="2:3">
      <c r="B77" s="240" t="s">
        <v>1247</v>
      </c>
      <c r="C77" s="276"/>
    </row>
    <row r="78" ht="15.6" spans="1:3">
      <c r="A78" t="s">
        <v>1248</v>
      </c>
      <c r="B78" s="240" t="s">
        <v>1249</v>
      </c>
      <c r="C78" s="276">
        <f>C79</f>
        <v>36478</v>
      </c>
    </row>
    <row r="79" ht="15.6" spans="1:3">
      <c r="A79" t="s">
        <v>1250</v>
      </c>
      <c r="B79" s="240" t="s">
        <v>1251</v>
      </c>
      <c r="C79" s="276">
        <v>36478</v>
      </c>
    </row>
    <row r="80" ht="15.6" spans="2:3">
      <c r="B80" s="240"/>
      <c r="C80" s="276"/>
    </row>
    <row r="81" ht="15.6" spans="1:3">
      <c r="A81" t="s">
        <v>1252</v>
      </c>
      <c r="B81" s="240" t="s">
        <v>1253</v>
      </c>
      <c r="C81" s="276">
        <f>C82</f>
        <v>886</v>
      </c>
    </row>
    <row r="82" ht="15.6" spans="1:3">
      <c r="A82" t="s">
        <v>1254</v>
      </c>
      <c r="B82" s="240" t="s">
        <v>1255</v>
      </c>
      <c r="C82" s="276">
        <f>C83+C84+C85</f>
        <v>886</v>
      </c>
    </row>
    <row r="83" ht="15.6" spans="1:3">
      <c r="A83" t="s">
        <v>1256</v>
      </c>
      <c r="B83" s="240" t="s">
        <v>1257</v>
      </c>
      <c r="C83" s="276">
        <v>0</v>
      </c>
    </row>
    <row r="84" ht="15.6" spans="1:3">
      <c r="A84" t="s">
        <v>1258</v>
      </c>
      <c r="B84" s="240" t="s">
        <v>1259</v>
      </c>
      <c r="C84" s="276">
        <v>886</v>
      </c>
    </row>
    <row r="85" ht="15.6" spans="1:3">
      <c r="A85" t="s">
        <v>1260</v>
      </c>
      <c r="B85" s="240" t="s">
        <v>1261</v>
      </c>
      <c r="C85" s="276">
        <v>0</v>
      </c>
    </row>
    <row r="86" ht="15.6" spans="1:3">
      <c r="A86" t="s">
        <v>1262</v>
      </c>
      <c r="B86" s="240" t="s">
        <v>1263</v>
      </c>
      <c r="C86" s="276">
        <v>0</v>
      </c>
    </row>
    <row r="87" ht="15.6" spans="1:3">
      <c r="A87" t="s">
        <v>1264</v>
      </c>
      <c r="B87" s="240" t="s">
        <v>1265</v>
      </c>
      <c r="C87" s="276">
        <v>0</v>
      </c>
    </row>
    <row r="88" ht="15.6" spans="1:3">
      <c r="A88" t="s">
        <v>1266</v>
      </c>
      <c r="B88" s="240" t="s">
        <v>1267</v>
      </c>
      <c r="C88" s="276" t="s">
        <v>52</v>
      </c>
    </row>
    <row r="89" ht="15.6" spans="1:3">
      <c r="A89" t="s">
        <v>1268</v>
      </c>
      <c r="B89" s="277" t="s">
        <v>1269</v>
      </c>
      <c r="C89" s="278" t="s">
        <v>52</v>
      </c>
    </row>
    <row r="90" ht="15.6" spans="1:3">
      <c r="A90" s="116" t="s">
        <v>1270</v>
      </c>
      <c r="B90" s="240" t="s">
        <v>1271</v>
      </c>
      <c r="C90" s="276" t="s">
        <v>52</v>
      </c>
    </row>
    <row r="91" ht="15.6" spans="1:3">
      <c r="A91" s="116" t="s">
        <v>1272</v>
      </c>
      <c r="B91" s="240" t="s">
        <v>1273</v>
      </c>
      <c r="C91" s="276" t="s">
        <v>52</v>
      </c>
    </row>
    <row r="92" ht="15.6" spans="1:3">
      <c r="A92" s="116" t="s">
        <v>1274</v>
      </c>
      <c r="B92" s="240" t="s">
        <v>1275</v>
      </c>
      <c r="C92" s="276">
        <v>23944</v>
      </c>
    </row>
    <row r="93" ht="15.6" spans="1:3">
      <c r="A93" s="116" t="s">
        <v>1276</v>
      </c>
      <c r="B93" s="240" t="s">
        <v>1277</v>
      </c>
      <c r="C93" s="276">
        <v>0</v>
      </c>
    </row>
    <row r="94" ht="15.6" spans="1:3">
      <c r="A94" s="116" t="s">
        <v>1278</v>
      </c>
      <c r="B94" s="240" t="s">
        <v>1279</v>
      </c>
      <c r="C94" s="276" t="s">
        <v>52</v>
      </c>
    </row>
    <row r="95" ht="15.6" spans="1:3">
      <c r="A95" s="116" t="s">
        <v>1280</v>
      </c>
      <c r="B95" s="240" t="s">
        <v>1281</v>
      </c>
      <c r="C95" s="276" t="s">
        <v>52</v>
      </c>
    </row>
    <row r="96" ht="15.6" spans="1:3">
      <c r="A96" s="116" t="s">
        <v>1282</v>
      </c>
      <c r="B96" s="240" t="s">
        <v>1283</v>
      </c>
      <c r="C96" s="276" t="s">
        <v>52</v>
      </c>
    </row>
    <row r="97" ht="15.6" spans="1:3">
      <c r="A97" s="116" t="s">
        <v>1284</v>
      </c>
      <c r="B97" s="240" t="s">
        <v>1285</v>
      </c>
      <c r="C97" s="276" t="s">
        <v>52</v>
      </c>
    </row>
    <row r="98" ht="15.6" spans="1:3">
      <c r="A98" s="116" t="s">
        <v>52</v>
      </c>
      <c r="B98" s="240" t="s">
        <v>52</v>
      </c>
      <c r="C98" s="276" t="s">
        <v>52</v>
      </c>
    </row>
    <row r="99" ht="15.6" spans="1:3">
      <c r="A99" s="116" t="s">
        <v>1286</v>
      </c>
      <c r="B99" s="240" t="s">
        <v>1287</v>
      </c>
      <c r="C99" s="276">
        <v>0</v>
      </c>
    </row>
    <row r="100" ht="15.6" spans="1:3">
      <c r="A100" s="116" t="s">
        <v>1288</v>
      </c>
      <c r="B100" s="240" t="s">
        <v>1289</v>
      </c>
      <c r="C100" s="276" t="s">
        <v>52</v>
      </c>
    </row>
    <row r="101" ht="15.6" spans="1:3">
      <c r="A101" s="116" t="s">
        <v>1290</v>
      </c>
      <c r="B101" s="240" t="s">
        <v>1291</v>
      </c>
      <c r="C101" s="276" t="s">
        <v>52</v>
      </c>
    </row>
    <row r="102" ht="15.6" spans="1:3">
      <c r="A102" s="116" t="s">
        <v>1292</v>
      </c>
      <c r="B102" s="240" t="s">
        <v>1293</v>
      </c>
      <c r="C102" s="276" t="s">
        <v>52</v>
      </c>
    </row>
    <row r="103" ht="15.6" spans="1:3">
      <c r="A103" s="116" t="s">
        <v>1294</v>
      </c>
      <c r="B103" s="240" t="s">
        <v>1295</v>
      </c>
      <c r="C103" s="276" t="s">
        <v>52</v>
      </c>
    </row>
    <row r="104" ht="15.6" spans="1:3">
      <c r="A104" s="116" t="s">
        <v>1296</v>
      </c>
      <c r="B104" s="240" t="s">
        <v>1297</v>
      </c>
      <c r="C104" s="276" t="s">
        <v>52</v>
      </c>
    </row>
    <row r="105" ht="15.6" spans="1:3">
      <c r="A105" s="116" t="s">
        <v>1298</v>
      </c>
      <c r="B105" s="240" t="s">
        <v>1299</v>
      </c>
      <c r="C105" s="276" t="s">
        <v>52</v>
      </c>
    </row>
    <row r="106" ht="15.6" spans="1:3">
      <c r="A106" s="112"/>
      <c r="B106" s="242" t="s">
        <v>1300</v>
      </c>
      <c r="C106" s="279">
        <f>C4+C5+C99</f>
        <v>385524.83</v>
      </c>
    </row>
  </sheetData>
  <autoFilter ref="A4:C106">
    <extLst/>
  </autoFilter>
  <mergeCells count="1">
    <mergeCell ref="B1:C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7" sqref="D7"/>
    </sheetView>
  </sheetViews>
  <sheetFormatPr defaultColWidth="8.88888888888889" defaultRowHeight="14.4" outlineLevelCol="4"/>
  <cols>
    <col min="2" max="2" width="32.7777777777778" customWidth="1"/>
    <col min="3" max="4" width="22.4444444444444" style="252" customWidth="1"/>
    <col min="5" max="5" width="12.2222222222222" customWidth="1"/>
  </cols>
  <sheetData>
    <row r="1" ht="24" spans="1:5">
      <c r="A1" s="253" t="s">
        <v>7</v>
      </c>
      <c r="B1" s="253"/>
      <c r="C1" s="254"/>
      <c r="D1" s="254"/>
      <c r="E1" s="253"/>
    </row>
    <row r="2" ht="19" customHeight="1" spans="1:5">
      <c r="A2" s="255" t="s">
        <v>1301</v>
      </c>
      <c r="B2" s="197"/>
      <c r="C2" s="256"/>
      <c r="D2" s="256"/>
      <c r="E2" s="197"/>
    </row>
    <row r="3" s="251" customFormat="1" ht="15.6" spans="1:5">
      <c r="A3" s="257" t="s">
        <v>1302</v>
      </c>
      <c r="B3" s="258"/>
      <c r="C3" s="259" t="s">
        <v>1303</v>
      </c>
      <c r="D3" s="259" t="s">
        <v>1304</v>
      </c>
      <c r="E3" s="257" t="s">
        <v>28</v>
      </c>
    </row>
    <row r="4" ht="15.6" spans="1:5">
      <c r="A4" s="260">
        <v>1</v>
      </c>
      <c r="B4" s="261"/>
      <c r="C4" s="262">
        <v>2</v>
      </c>
      <c r="D4" s="262">
        <v>3</v>
      </c>
      <c r="E4" s="263"/>
    </row>
    <row r="5" ht="37" customHeight="1" spans="1:5">
      <c r="A5" s="264" t="s">
        <v>1305</v>
      </c>
      <c r="B5" s="265"/>
      <c r="C5" s="266"/>
      <c r="D5" s="267">
        <v>24.2</v>
      </c>
      <c r="E5" s="263"/>
    </row>
    <row r="6" ht="24" customHeight="1" spans="1:5">
      <c r="A6" s="264" t="s">
        <v>1306</v>
      </c>
      <c r="B6" s="265"/>
      <c r="C6" s="267">
        <v>29.2</v>
      </c>
      <c r="D6" s="268"/>
      <c r="E6" s="263"/>
    </row>
    <row r="7" ht="24" customHeight="1" spans="1:5">
      <c r="A7" s="264" t="s">
        <v>1307</v>
      </c>
      <c r="B7" s="265"/>
      <c r="C7" s="266"/>
      <c r="D7" s="267">
        <f>D8+D9</f>
        <v>6.15</v>
      </c>
      <c r="E7" s="263"/>
    </row>
    <row r="8" ht="32" customHeight="1" spans="1:5">
      <c r="A8" s="269" t="s">
        <v>1308</v>
      </c>
      <c r="B8" s="265"/>
      <c r="C8" s="266"/>
      <c r="D8" s="267">
        <v>0.07</v>
      </c>
      <c r="E8" s="263"/>
    </row>
    <row r="9" ht="24" customHeight="1" spans="1:5">
      <c r="A9" s="269" t="s">
        <v>1309</v>
      </c>
      <c r="B9" s="265"/>
      <c r="C9" s="266"/>
      <c r="D9" s="267">
        <v>6.08</v>
      </c>
      <c r="E9" s="263"/>
    </row>
    <row r="10" ht="24" customHeight="1" spans="1:5">
      <c r="A10" s="264" t="s">
        <v>1310</v>
      </c>
      <c r="B10" s="265"/>
      <c r="C10" s="266"/>
      <c r="D10" s="267">
        <v>1.35</v>
      </c>
      <c r="E10" s="263"/>
    </row>
    <row r="11" ht="37" customHeight="1" spans="1:5">
      <c r="A11" s="264" t="s">
        <v>1311</v>
      </c>
      <c r="B11" s="265"/>
      <c r="C11" s="266"/>
      <c r="D11" s="267">
        <v>28.97</v>
      </c>
      <c r="E11" s="263"/>
    </row>
  </sheetData>
  <mergeCells count="11"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85" zoomScaleNormal="85" workbookViewId="0">
      <selection activeCell="E16" sqref="E16"/>
    </sheetView>
  </sheetViews>
  <sheetFormatPr defaultColWidth="8.88888888888889" defaultRowHeight="14.4" outlineLevelCol="2"/>
  <cols>
    <col min="1" max="1" width="42.7407407407407" style="171" customWidth="1"/>
    <col min="2" max="2" width="31.1111111111111" style="54" customWidth="1"/>
    <col min="3" max="3" width="26.9166666666667" style="54" customWidth="1"/>
  </cols>
  <sheetData>
    <row r="1" ht="28" customHeight="1" spans="1:3">
      <c r="A1" s="212" t="s">
        <v>8</v>
      </c>
      <c r="B1" s="212"/>
      <c r="C1" s="212"/>
    </row>
    <row r="2" ht="19" customHeight="1" spans="1:2">
      <c r="A2" s="245"/>
      <c r="B2" s="165" t="s">
        <v>57</v>
      </c>
    </row>
    <row r="3" s="222" customFormat="1" ht="20" customHeight="1" spans="1:3">
      <c r="A3" s="246" t="s">
        <v>1312</v>
      </c>
      <c r="B3" s="247" t="s">
        <v>1313</v>
      </c>
      <c r="C3" s="247" t="s">
        <v>1314</v>
      </c>
    </row>
    <row r="4" ht="20" customHeight="1" spans="1:3">
      <c r="A4" s="248" t="s">
        <v>1315</v>
      </c>
      <c r="B4" s="249">
        <v>72682</v>
      </c>
      <c r="C4" s="249">
        <v>25240</v>
      </c>
    </row>
    <row r="5" ht="20" customHeight="1" spans="1:3">
      <c r="A5" s="250" t="s">
        <v>1316</v>
      </c>
      <c r="B5" s="249">
        <v>8531</v>
      </c>
      <c r="C5" s="249"/>
    </row>
    <row r="6" ht="20" customHeight="1" spans="1:3">
      <c r="A6" s="250" t="s">
        <v>1317</v>
      </c>
      <c r="B6" s="249">
        <v>2</v>
      </c>
      <c r="C6" s="249"/>
    </row>
    <row r="7" ht="20" customHeight="1" spans="1:3">
      <c r="A7" s="250" t="s">
        <v>1318</v>
      </c>
      <c r="B7" s="249">
        <v>64524</v>
      </c>
      <c r="C7" s="249"/>
    </row>
    <row r="8" ht="20" customHeight="1" spans="1:3">
      <c r="A8" s="250" t="s">
        <v>1319</v>
      </c>
      <c r="B8" s="249">
        <v>-375</v>
      </c>
      <c r="C8" s="249"/>
    </row>
    <row r="9" ht="20" customHeight="1" spans="1:3">
      <c r="A9" s="250" t="s">
        <v>1320</v>
      </c>
      <c r="B9" s="249"/>
      <c r="C9" s="249"/>
    </row>
    <row r="10" ht="20" customHeight="1" spans="1:3">
      <c r="A10" s="248" t="s">
        <v>1321</v>
      </c>
      <c r="B10" s="249">
        <v>149</v>
      </c>
      <c r="C10" s="249">
        <v>180</v>
      </c>
    </row>
    <row r="11" ht="20" customHeight="1" spans="1:3">
      <c r="A11" s="248" t="s">
        <v>1322</v>
      </c>
      <c r="B11" s="249">
        <v>795</v>
      </c>
      <c r="C11" s="249">
        <v>680</v>
      </c>
    </row>
    <row r="12" ht="20" customHeight="1" spans="1:3">
      <c r="A12" s="248" t="s">
        <v>1323</v>
      </c>
      <c r="B12" s="249">
        <v>3005</v>
      </c>
      <c r="C12" s="249">
        <v>1696</v>
      </c>
    </row>
    <row r="13" ht="20" customHeight="1" spans="1:3">
      <c r="A13" s="248" t="s">
        <v>1324</v>
      </c>
      <c r="B13" s="249">
        <v>31545</v>
      </c>
      <c r="C13" s="249"/>
    </row>
    <row r="14" ht="20" customHeight="1" spans="1:3">
      <c r="A14" s="248" t="s">
        <v>1325</v>
      </c>
      <c r="B14" s="249">
        <f>SUM(B4+B10+B11+B12+B13)</f>
        <v>108176</v>
      </c>
      <c r="C14" s="249">
        <f>SUM(C4+C10+C11+C12+C13)</f>
        <v>27796</v>
      </c>
    </row>
    <row r="15" ht="20" customHeight="1" spans="1:3">
      <c r="A15" s="248" t="s">
        <v>1107</v>
      </c>
      <c r="B15" s="249">
        <f>B16+B17+B18+B19</f>
        <v>95035</v>
      </c>
      <c r="C15" s="249">
        <f>C16+C17+C18+C19</f>
        <v>33582</v>
      </c>
    </row>
    <row r="16" ht="20" customHeight="1" spans="1:3">
      <c r="A16" s="248" t="s">
        <v>1326</v>
      </c>
      <c r="B16" s="249">
        <v>16014</v>
      </c>
      <c r="C16" s="249">
        <v>10054</v>
      </c>
    </row>
    <row r="17" ht="20" customHeight="1" spans="1:3">
      <c r="A17" s="248" t="s">
        <v>1327</v>
      </c>
      <c r="B17" s="249">
        <v>4545</v>
      </c>
      <c r="C17" s="249">
        <v>12776</v>
      </c>
    </row>
    <row r="18" ht="20" customHeight="1" spans="1:3">
      <c r="A18" s="248" t="s">
        <v>1328</v>
      </c>
      <c r="B18" s="249"/>
      <c r="C18" s="249">
        <v>5500</v>
      </c>
    </row>
    <row r="19" ht="20" customHeight="1" spans="1:3">
      <c r="A19" s="248" t="s">
        <v>1329</v>
      </c>
      <c r="B19" s="249">
        <v>74476</v>
      </c>
      <c r="C19" s="249">
        <v>5252</v>
      </c>
    </row>
    <row r="20" ht="20" customHeight="1" spans="1:3">
      <c r="A20" s="248" t="s">
        <v>1300</v>
      </c>
      <c r="B20" s="249">
        <f>B14+B15</f>
        <v>203211</v>
      </c>
      <c r="C20" s="249">
        <f>C14+C15</f>
        <v>61378</v>
      </c>
    </row>
  </sheetData>
  <mergeCells count="2">
    <mergeCell ref="A1:C1"/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1.罗甸县2025年一般公共预算收入表</vt:lpstr>
      <vt:lpstr>2.罗甸县2025年一般公共预算支出表</vt:lpstr>
      <vt:lpstr>3.罗甸县2025年一般公共预算本级支出表</vt:lpstr>
      <vt:lpstr>4.罗甸县2025年一般公共预算本级基本支出表</vt:lpstr>
      <vt:lpstr>5.罗甸县2025年一般公共预算转移支付收入情况表</vt:lpstr>
      <vt:lpstr>6.罗甸县2024年地方政府一般债务余额情况表</vt:lpstr>
      <vt:lpstr>7.罗甸县2025年政府性基金预算收入预算表</vt:lpstr>
      <vt:lpstr>8.罗甸县2025年政府性基金预算支出预算表</vt:lpstr>
      <vt:lpstr>9.罗甸县2025年政府性基金预算转移支付收入情况表</vt:lpstr>
      <vt:lpstr>10.罗甸县2024年地方政府专项债务余额情况表</vt:lpstr>
      <vt:lpstr>11.2025年国有资本经营预算收支表</vt:lpstr>
      <vt:lpstr>12.2025年国有资本经营预算转移支付表</vt:lpstr>
      <vt:lpstr>13.罗甸县2025年社会保险基金预算收支完成情况表</vt:lpstr>
      <vt:lpstr>14.罗甸县2024年地方政府债务限额及余额预算情况表</vt:lpstr>
      <vt:lpstr>15.罗甸县地方政府债券发行及还本付息情况表</vt:lpstr>
      <vt:lpstr>16.罗甸县2025年地方政府债务限额提前下达情况表</vt:lpstr>
      <vt:lpstr>17.罗甸县2025年一般公共预算支出经济分类</vt:lpstr>
      <vt:lpstr>18.罗甸县2025年一般公共预算基本支出明细表（按经济分类）</vt:lpstr>
      <vt:lpstr>19.罗甸县2025年一般公共预算转移支付补助分地区分项目情况</vt:lpstr>
      <vt:lpstr>20.2025年一般公共预算“三公”经费财政拨款支出表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2025-02-07T01:29:00Z</dcterms:created>
  <dcterms:modified xsi:type="dcterms:W3CDTF">2025-02-18T09:36:46Z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